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35" windowWidth="17955" windowHeight="1276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list'!$G$2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Položky!$A$1:$G$122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F3" i="3" l="1"/>
  <c r="D21" i="1" l="1"/>
  <c r="D20" i="1"/>
  <c r="D19" i="1"/>
  <c r="D18" i="1"/>
  <c r="D17" i="1"/>
  <c r="D16" i="1"/>
  <c r="D15" i="1"/>
  <c r="AY121" i="3"/>
  <c r="AX121" i="3"/>
  <c r="AW121" i="3"/>
  <c r="AU121" i="3"/>
  <c r="G121" i="3"/>
  <c r="AV121" i="3" s="1"/>
  <c r="AY120" i="3"/>
  <c r="AX120" i="3"/>
  <c r="AW120" i="3"/>
  <c r="AU120" i="3"/>
  <c r="G120" i="3"/>
  <c r="AV120" i="3" s="1"/>
  <c r="AY119" i="3"/>
  <c r="AX119" i="3"/>
  <c r="AW119" i="3"/>
  <c r="AU119" i="3"/>
  <c r="G119" i="3"/>
  <c r="AV119" i="3" s="1"/>
  <c r="AY118" i="3"/>
  <c r="AX118" i="3"/>
  <c r="AW118" i="3"/>
  <c r="AU118" i="3"/>
  <c r="G118" i="3"/>
  <c r="AV118" i="3" s="1"/>
  <c r="AY117" i="3"/>
  <c r="AX117" i="3"/>
  <c r="AW117" i="3"/>
  <c r="AU117" i="3"/>
  <c r="G117" i="3"/>
  <c r="AV117" i="3" s="1"/>
  <c r="AY116" i="3"/>
  <c r="AX116" i="3"/>
  <c r="AW116" i="3"/>
  <c r="AU116" i="3"/>
  <c r="G116" i="3"/>
  <c r="AV116" i="3" s="1"/>
  <c r="AY115" i="3"/>
  <c r="AX115" i="3"/>
  <c r="AW115" i="3"/>
  <c r="AU115" i="3"/>
  <c r="G115" i="3"/>
  <c r="AV115" i="3" s="1"/>
  <c r="AY114" i="3"/>
  <c r="AX114" i="3"/>
  <c r="AW114" i="3"/>
  <c r="AU114" i="3"/>
  <c r="G114" i="3"/>
  <c r="AV114" i="3" s="1"/>
  <c r="AY113" i="3"/>
  <c r="AX113" i="3"/>
  <c r="AW113" i="3"/>
  <c r="AU113" i="3"/>
  <c r="G113" i="3"/>
  <c r="AV113" i="3" s="1"/>
  <c r="AY112" i="3"/>
  <c r="AX112" i="3"/>
  <c r="AW112" i="3"/>
  <c r="AU112" i="3"/>
  <c r="G112" i="3"/>
  <c r="AV112" i="3" s="1"/>
  <c r="AY111" i="3"/>
  <c r="AX111" i="3"/>
  <c r="AW111" i="3"/>
  <c r="AU111" i="3"/>
  <c r="G111" i="3"/>
  <c r="AV111" i="3" s="1"/>
  <c r="AY110" i="3"/>
  <c r="AX110" i="3"/>
  <c r="AW110" i="3"/>
  <c r="AU110" i="3"/>
  <c r="G110" i="3"/>
  <c r="AV110" i="3" s="1"/>
  <c r="AY109" i="3"/>
  <c r="AX109" i="3"/>
  <c r="AW109" i="3"/>
  <c r="AU109" i="3"/>
  <c r="G109" i="3"/>
  <c r="AV109" i="3" s="1"/>
  <c r="AY108" i="3"/>
  <c r="AX108" i="3"/>
  <c r="AW108" i="3"/>
  <c r="AU108" i="3"/>
  <c r="G108" i="3"/>
  <c r="AV108" i="3" s="1"/>
  <c r="AY107" i="3"/>
  <c r="AX107" i="3"/>
  <c r="AW107" i="3"/>
  <c r="AU107" i="3"/>
  <c r="G107" i="3"/>
  <c r="AV107" i="3" s="1"/>
  <c r="AY106" i="3"/>
  <c r="AX106" i="3"/>
  <c r="AW106" i="3"/>
  <c r="AU106" i="3"/>
  <c r="G106" i="3"/>
  <c r="AV106" i="3" s="1"/>
  <c r="AY105" i="3"/>
  <c r="AX105" i="3"/>
  <c r="AW105" i="3"/>
  <c r="AU105" i="3"/>
  <c r="G105" i="3"/>
  <c r="AV105" i="3" s="1"/>
  <c r="AY104" i="3"/>
  <c r="AX104" i="3"/>
  <c r="AW104" i="3"/>
  <c r="AU104" i="3"/>
  <c r="G104" i="3"/>
  <c r="AV104" i="3" s="1"/>
  <c r="AY103" i="3"/>
  <c r="AX103" i="3"/>
  <c r="AW103" i="3"/>
  <c r="AU103" i="3"/>
  <c r="G103" i="3"/>
  <c r="AV103" i="3" s="1"/>
  <c r="AY102" i="3"/>
  <c r="AX102" i="3"/>
  <c r="AW102" i="3"/>
  <c r="AU102" i="3"/>
  <c r="G102" i="3"/>
  <c r="AV102" i="3" s="1"/>
  <c r="AY101" i="3"/>
  <c r="AX101" i="3"/>
  <c r="AW101" i="3"/>
  <c r="AU101" i="3"/>
  <c r="G101" i="3"/>
  <c r="AV101" i="3" s="1"/>
  <c r="AY100" i="3"/>
  <c r="AX100" i="3"/>
  <c r="AW100" i="3"/>
  <c r="AU100" i="3"/>
  <c r="G100" i="3"/>
  <c r="AV100" i="3" s="1"/>
  <c r="AY99" i="3"/>
  <c r="AX99" i="3"/>
  <c r="AW99" i="3"/>
  <c r="AU99" i="3"/>
  <c r="G99" i="3"/>
  <c r="AV99" i="3" s="1"/>
  <c r="AY98" i="3"/>
  <c r="AX98" i="3"/>
  <c r="AW98" i="3"/>
  <c r="AU98" i="3"/>
  <c r="G98" i="3"/>
  <c r="AV98" i="3" s="1"/>
  <c r="AY97" i="3"/>
  <c r="AX97" i="3"/>
  <c r="AW97" i="3"/>
  <c r="AU97" i="3"/>
  <c r="G97" i="3"/>
  <c r="AV97" i="3" s="1"/>
  <c r="AY96" i="3"/>
  <c r="AX96" i="3"/>
  <c r="AW96" i="3"/>
  <c r="AU96" i="3"/>
  <c r="G96" i="3"/>
  <c r="AV96" i="3" s="1"/>
  <c r="AY95" i="3"/>
  <c r="AX95" i="3"/>
  <c r="AW95" i="3"/>
  <c r="AU95" i="3"/>
  <c r="G95" i="3"/>
  <c r="AV95" i="3" s="1"/>
  <c r="AY94" i="3"/>
  <c r="AX94" i="3"/>
  <c r="AW94" i="3"/>
  <c r="AU94" i="3"/>
  <c r="G94" i="3"/>
  <c r="AV94" i="3" s="1"/>
  <c r="AY93" i="3"/>
  <c r="AX93" i="3"/>
  <c r="AW93" i="3"/>
  <c r="AU93" i="3"/>
  <c r="G93" i="3"/>
  <c r="AV93" i="3" s="1"/>
  <c r="AY92" i="3"/>
  <c r="AX92" i="3"/>
  <c r="AW92" i="3"/>
  <c r="AU92" i="3"/>
  <c r="G92" i="3"/>
  <c r="AV92" i="3" s="1"/>
  <c r="AY91" i="3"/>
  <c r="AX91" i="3"/>
  <c r="AW91" i="3"/>
  <c r="AU91" i="3"/>
  <c r="G91" i="3"/>
  <c r="AV91" i="3" s="1"/>
  <c r="AY90" i="3"/>
  <c r="AX90" i="3"/>
  <c r="AW90" i="3"/>
  <c r="AU90" i="3"/>
  <c r="G90" i="3"/>
  <c r="AV90" i="3" s="1"/>
  <c r="AY89" i="3"/>
  <c r="AX89" i="3"/>
  <c r="AW89" i="3"/>
  <c r="AU89" i="3"/>
  <c r="G89" i="3"/>
  <c r="AV89" i="3" s="1"/>
  <c r="AY88" i="3"/>
  <c r="AX88" i="3"/>
  <c r="AW88" i="3"/>
  <c r="AU88" i="3"/>
  <c r="G88" i="3"/>
  <c r="AV88" i="3" s="1"/>
  <c r="AY87" i="3"/>
  <c r="AX87" i="3"/>
  <c r="AW87" i="3"/>
  <c r="AU87" i="3"/>
  <c r="G87" i="3"/>
  <c r="AV87" i="3" s="1"/>
  <c r="AY86" i="3"/>
  <c r="AX86" i="3"/>
  <c r="AW86" i="3"/>
  <c r="AU86" i="3"/>
  <c r="G86" i="3"/>
  <c r="AV86" i="3" s="1"/>
  <c r="AY85" i="3"/>
  <c r="AX85" i="3"/>
  <c r="AW85" i="3"/>
  <c r="AU85" i="3"/>
  <c r="G85" i="3"/>
  <c r="AV85" i="3" s="1"/>
  <c r="AY84" i="3"/>
  <c r="AX84" i="3"/>
  <c r="AW84" i="3"/>
  <c r="AU84" i="3"/>
  <c r="G84" i="3"/>
  <c r="AV84" i="3" s="1"/>
  <c r="AY83" i="3"/>
  <c r="AX83" i="3"/>
  <c r="AW83" i="3"/>
  <c r="AU83" i="3"/>
  <c r="G83" i="3"/>
  <c r="AV83" i="3" s="1"/>
  <c r="AY82" i="3"/>
  <c r="AX82" i="3"/>
  <c r="AW82" i="3"/>
  <c r="AU82" i="3"/>
  <c r="G82" i="3"/>
  <c r="AV82" i="3" s="1"/>
  <c r="AY81" i="3"/>
  <c r="AX81" i="3"/>
  <c r="AW81" i="3"/>
  <c r="AU81" i="3"/>
  <c r="G81" i="3"/>
  <c r="AV81" i="3" s="1"/>
  <c r="AY80" i="3"/>
  <c r="AX80" i="3"/>
  <c r="AW80" i="3"/>
  <c r="AU80" i="3"/>
  <c r="G80" i="3"/>
  <c r="AV80" i="3" s="1"/>
  <c r="AY79" i="3"/>
  <c r="AX79" i="3"/>
  <c r="AW79" i="3"/>
  <c r="AU79" i="3"/>
  <c r="G79" i="3"/>
  <c r="AV79" i="3" s="1"/>
  <c r="AY78" i="3"/>
  <c r="AX78" i="3"/>
  <c r="AW78" i="3"/>
  <c r="AU78" i="3"/>
  <c r="G78" i="3"/>
  <c r="AV78" i="3" s="1"/>
  <c r="AY77" i="3"/>
  <c r="AX77" i="3"/>
  <c r="AW77" i="3"/>
  <c r="AU77" i="3"/>
  <c r="G77" i="3"/>
  <c r="AV77" i="3" s="1"/>
  <c r="B9" i="2"/>
  <c r="A9" i="2"/>
  <c r="C122" i="3"/>
  <c r="AY74" i="3"/>
  <c r="AX74" i="3"/>
  <c r="AW74" i="3"/>
  <c r="AU74" i="3"/>
  <c r="G74" i="3"/>
  <c r="AV74" i="3" s="1"/>
  <c r="AY73" i="3"/>
  <c r="AX73" i="3"/>
  <c r="AW73" i="3"/>
  <c r="AU73" i="3"/>
  <c r="G73" i="3"/>
  <c r="AV73" i="3" s="1"/>
  <c r="AY72" i="3"/>
  <c r="AX72" i="3"/>
  <c r="AW72" i="3"/>
  <c r="AU72" i="3"/>
  <c r="G72" i="3"/>
  <c r="AV72" i="3" s="1"/>
  <c r="AY71" i="3"/>
  <c r="AX71" i="3"/>
  <c r="AW71" i="3"/>
  <c r="AU71" i="3"/>
  <c r="G71" i="3"/>
  <c r="AV71" i="3" s="1"/>
  <c r="AY70" i="3"/>
  <c r="AX70" i="3"/>
  <c r="AW70" i="3"/>
  <c r="AU70" i="3"/>
  <c r="G70" i="3"/>
  <c r="AV70" i="3" s="1"/>
  <c r="AY69" i="3"/>
  <c r="AX69" i="3"/>
  <c r="AW69" i="3"/>
  <c r="AU69" i="3"/>
  <c r="G69" i="3"/>
  <c r="AV69" i="3" s="1"/>
  <c r="AY68" i="3"/>
  <c r="AX68" i="3"/>
  <c r="AW68" i="3"/>
  <c r="AU68" i="3"/>
  <c r="G68" i="3"/>
  <c r="AV68" i="3" s="1"/>
  <c r="AY67" i="3"/>
  <c r="AX67" i="3"/>
  <c r="AW67" i="3"/>
  <c r="AU67" i="3"/>
  <c r="G67" i="3"/>
  <c r="AV67" i="3" s="1"/>
  <c r="AY66" i="3"/>
  <c r="AX66" i="3"/>
  <c r="AW66" i="3"/>
  <c r="AU66" i="3"/>
  <c r="G66" i="3"/>
  <c r="AV66" i="3" s="1"/>
  <c r="AY65" i="3"/>
  <c r="AX65" i="3"/>
  <c r="AW65" i="3"/>
  <c r="AU65" i="3"/>
  <c r="G65" i="3"/>
  <c r="AV65" i="3" s="1"/>
  <c r="AY64" i="3"/>
  <c r="AX64" i="3"/>
  <c r="AW64" i="3"/>
  <c r="AU64" i="3"/>
  <c r="G64" i="3"/>
  <c r="AV64" i="3" s="1"/>
  <c r="AY63" i="3"/>
  <c r="AX63" i="3"/>
  <c r="AW63" i="3"/>
  <c r="AU63" i="3"/>
  <c r="G63" i="3"/>
  <c r="AV63" i="3" s="1"/>
  <c r="AY62" i="3"/>
  <c r="AX62" i="3"/>
  <c r="AW62" i="3"/>
  <c r="AU62" i="3"/>
  <c r="G62" i="3"/>
  <c r="AV62" i="3" s="1"/>
  <c r="AY61" i="3"/>
  <c r="AX61" i="3"/>
  <c r="AW61" i="3"/>
  <c r="AU61" i="3"/>
  <c r="G61" i="3"/>
  <c r="AV61" i="3" s="1"/>
  <c r="AY60" i="3"/>
  <c r="AX60" i="3"/>
  <c r="AW60" i="3"/>
  <c r="AU60" i="3"/>
  <c r="G60" i="3"/>
  <c r="AV60" i="3" s="1"/>
  <c r="AY59" i="3"/>
  <c r="AX59" i="3"/>
  <c r="AW59" i="3"/>
  <c r="AU59" i="3"/>
  <c r="G59" i="3"/>
  <c r="AV59" i="3" s="1"/>
  <c r="AY58" i="3"/>
  <c r="AX58" i="3"/>
  <c r="AW58" i="3"/>
  <c r="AU58" i="3"/>
  <c r="G58" i="3"/>
  <c r="AV58" i="3" s="1"/>
  <c r="AY57" i="3"/>
  <c r="AX57" i="3"/>
  <c r="AW57" i="3"/>
  <c r="AU57" i="3"/>
  <c r="G57" i="3"/>
  <c r="AV57" i="3" s="1"/>
  <c r="AY56" i="3"/>
  <c r="AX56" i="3"/>
  <c r="AW56" i="3"/>
  <c r="AU56" i="3"/>
  <c r="G56" i="3"/>
  <c r="AV56" i="3" s="1"/>
  <c r="AY55" i="3"/>
  <c r="AX55" i="3"/>
  <c r="AW55" i="3"/>
  <c r="AU55" i="3"/>
  <c r="G55" i="3"/>
  <c r="AV55" i="3" s="1"/>
  <c r="AY54" i="3"/>
  <c r="AX54" i="3"/>
  <c r="AW54" i="3"/>
  <c r="AU54" i="3"/>
  <c r="G54" i="3"/>
  <c r="AV54" i="3" s="1"/>
  <c r="AY53" i="3"/>
  <c r="AX53" i="3"/>
  <c r="AW53" i="3"/>
  <c r="AU53" i="3"/>
  <c r="G53" i="3"/>
  <c r="AV53" i="3" s="1"/>
  <c r="AY52" i="3"/>
  <c r="AX52" i="3"/>
  <c r="AW52" i="3"/>
  <c r="AU52" i="3"/>
  <c r="G52" i="3"/>
  <c r="AV52" i="3" s="1"/>
  <c r="AY51" i="3"/>
  <c r="AX51" i="3"/>
  <c r="AW51" i="3"/>
  <c r="AU51" i="3"/>
  <c r="G51" i="3"/>
  <c r="AV51" i="3" s="1"/>
  <c r="AY50" i="3"/>
  <c r="AX50" i="3"/>
  <c r="AW50" i="3"/>
  <c r="AU50" i="3"/>
  <c r="G50" i="3"/>
  <c r="AV50" i="3" s="1"/>
  <c r="AY49" i="3"/>
  <c r="AX49" i="3"/>
  <c r="AW49" i="3"/>
  <c r="AU49" i="3"/>
  <c r="G49" i="3"/>
  <c r="AV49" i="3" s="1"/>
  <c r="AY48" i="3"/>
  <c r="AX48" i="3"/>
  <c r="AW48" i="3"/>
  <c r="AU48" i="3"/>
  <c r="G48" i="3"/>
  <c r="AV48" i="3" s="1"/>
  <c r="AY47" i="3"/>
  <c r="AX47" i="3"/>
  <c r="AW47" i="3"/>
  <c r="AU47" i="3"/>
  <c r="G47" i="3"/>
  <c r="AV47" i="3" s="1"/>
  <c r="AY46" i="3"/>
  <c r="AX46" i="3"/>
  <c r="AW46" i="3"/>
  <c r="AU46" i="3"/>
  <c r="G46" i="3"/>
  <c r="AV46" i="3" s="1"/>
  <c r="AY45" i="3"/>
  <c r="AX45" i="3"/>
  <c r="AW45" i="3"/>
  <c r="AU45" i="3"/>
  <c r="G45" i="3"/>
  <c r="AV45" i="3" s="1"/>
  <c r="AY44" i="3"/>
  <c r="AX44" i="3"/>
  <c r="AW44" i="3"/>
  <c r="AU44" i="3"/>
  <c r="G44" i="3"/>
  <c r="AV44" i="3" s="1"/>
  <c r="AY43" i="3"/>
  <c r="AX43" i="3"/>
  <c r="AW43" i="3"/>
  <c r="AU43" i="3"/>
  <c r="G43" i="3"/>
  <c r="AV43" i="3" s="1"/>
  <c r="AY42" i="3"/>
  <c r="AX42" i="3"/>
  <c r="AW42" i="3"/>
  <c r="AU42" i="3"/>
  <c r="G42" i="3"/>
  <c r="AV42" i="3" s="1"/>
  <c r="AY41" i="3"/>
  <c r="AX41" i="3"/>
  <c r="AW41" i="3"/>
  <c r="AU41" i="3"/>
  <c r="G41" i="3"/>
  <c r="AV41" i="3" s="1"/>
  <c r="AY40" i="3"/>
  <c r="AX40" i="3"/>
  <c r="AW40" i="3"/>
  <c r="AU40" i="3"/>
  <c r="G40" i="3"/>
  <c r="AV40" i="3" s="1"/>
  <c r="AY39" i="3"/>
  <c r="AX39" i="3"/>
  <c r="AW39" i="3"/>
  <c r="AU39" i="3"/>
  <c r="G39" i="3"/>
  <c r="AV39" i="3" s="1"/>
  <c r="AY38" i="3"/>
  <c r="AX38" i="3"/>
  <c r="AW38" i="3"/>
  <c r="AU38" i="3"/>
  <c r="G38" i="3"/>
  <c r="AV38" i="3" s="1"/>
  <c r="AY37" i="3"/>
  <c r="AX37" i="3"/>
  <c r="AW37" i="3"/>
  <c r="AU37" i="3"/>
  <c r="G37" i="3"/>
  <c r="AV37" i="3" s="1"/>
  <c r="AY36" i="3"/>
  <c r="AX36" i="3"/>
  <c r="AW36" i="3"/>
  <c r="AU36" i="3"/>
  <c r="G36" i="3"/>
  <c r="AV36" i="3" s="1"/>
  <c r="AY35" i="3"/>
  <c r="AX35" i="3"/>
  <c r="AW35" i="3"/>
  <c r="AU35" i="3"/>
  <c r="G35" i="3"/>
  <c r="AV35" i="3" s="1"/>
  <c r="AY34" i="3"/>
  <c r="AX34" i="3"/>
  <c r="AW34" i="3"/>
  <c r="AU34" i="3"/>
  <c r="G34" i="3"/>
  <c r="AV34" i="3" s="1"/>
  <c r="AY33" i="3"/>
  <c r="AX33" i="3"/>
  <c r="AW33" i="3"/>
  <c r="AU33" i="3"/>
  <c r="G33" i="3"/>
  <c r="AV33" i="3" s="1"/>
  <c r="AY32" i="3"/>
  <c r="AX32" i="3"/>
  <c r="AW32" i="3"/>
  <c r="AU32" i="3"/>
  <c r="G32" i="3"/>
  <c r="AV32" i="3" s="1"/>
  <c r="AY31" i="3"/>
  <c r="AX31" i="3"/>
  <c r="AW31" i="3"/>
  <c r="AU31" i="3"/>
  <c r="G31" i="3"/>
  <c r="B8" i="2"/>
  <c r="A8" i="2"/>
  <c r="C75" i="3"/>
  <c r="AY28" i="3"/>
  <c r="AX28" i="3"/>
  <c r="AW28" i="3"/>
  <c r="AU28" i="3"/>
  <c r="G28" i="3"/>
  <c r="AV28" i="3" s="1"/>
  <c r="AY27" i="3"/>
  <c r="AX27" i="3"/>
  <c r="AW27" i="3"/>
  <c r="AU27" i="3"/>
  <c r="G27" i="3"/>
  <c r="AV27" i="3" s="1"/>
  <c r="AY26" i="3"/>
  <c r="AX26" i="3"/>
  <c r="AW26" i="3"/>
  <c r="AU26" i="3"/>
  <c r="G26" i="3"/>
  <c r="AV26" i="3" s="1"/>
  <c r="AY25" i="3"/>
  <c r="AX25" i="3"/>
  <c r="AW25" i="3"/>
  <c r="AU25" i="3"/>
  <c r="G25" i="3"/>
  <c r="AV25" i="3" s="1"/>
  <c r="AY24" i="3"/>
  <c r="AX24" i="3"/>
  <c r="AW24" i="3"/>
  <c r="AU24" i="3"/>
  <c r="G24" i="3"/>
  <c r="AV24" i="3" s="1"/>
  <c r="AY23" i="3"/>
  <c r="AX23" i="3"/>
  <c r="AW23" i="3"/>
  <c r="AU23" i="3"/>
  <c r="G23" i="3"/>
  <c r="AV23" i="3" s="1"/>
  <c r="AY22" i="3"/>
  <c r="AX22" i="3"/>
  <c r="AW22" i="3"/>
  <c r="AU22" i="3"/>
  <c r="G22" i="3"/>
  <c r="AV22" i="3" s="1"/>
  <c r="AY21" i="3"/>
  <c r="AX21" i="3"/>
  <c r="AW21" i="3"/>
  <c r="AU21" i="3"/>
  <c r="G21" i="3"/>
  <c r="AV21" i="3" s="1"/>
  <c r="AY20" i="3"/>
  <c r="AX20" i="3"/>
  <c r="AW20" i="3"/>
  <c r="AU20" i="3"/>
  <c r="G20" i="3"/>
  <c r="AV20" i="3" s="1"/>
  <c r="AY19" i="3"/>
  <c r="AX19" i="3"/>
  <c r="AW19" i="3"/>
  <c r="AU19" i="3"/>
  <c r="G19" i="3"/>
  <c r="AV19" i="3" s="1"/>
  <c r="AY18" i="3"/>
  <c r="AX18" i="3"/>
  <c r="AW18" i="3"/>
  <c r="AU18" i="3"/>
  <c r="G18" i="3"/>
  <c r="AV18" i="3" s="1"/>
  <c r="AY17" i="3"/>
  <c r="AX17" i="3"/>
  <c r="AW17" i="3"/>
  <c r="AU17" i="3"/>
  <c r="G17" i="3"/>
  <c r="AV17" i="3" s="1"/>
  <c r="AY16" i="3"/>
  <c r="AX16" i="3"/>
  <c r="AW16" i="3"/>
  <c r="AU16" i="3"/>
  <c r="G16" i="3"/>
  <c r="AV16" i="3" s="1"/>
  <c r="AY15" i="3"/>
  <c r="AX15" i="3"/>
  <c r="AW15" i="3"/>
  <c r="AU15" i="3"/>
  <c r="G15" i="3"/>
  <c r="AV15" i="3" s="1"/>
  <c r="AY14" i="3"/>
  <c r="AX14" i="3"/>
  <c r="AW14" i="3"/>
  <c r="AU14" i="3"/>
  <c r="G14" i="3"/>
  <c r="AV14" i="3" s="1"/>
  <c r="AY13" i="3"/>
  <c r="AX13" i="3"/>
  <c r="AW13" i="3"/>
  <c r="AU13" i="3"/>
  <c r="G13" i="3"/>
  <c r="AV13" i="3" s="1"/>
  <c r="AY12" i="3"/>
  <c r="AX12" i="3"/>
  <c r="AW12" i="3"/>
  <c r="AU12" i="3"/>
  <c r="G12" i="3"/>
  <c r="AV12" i="3" s="1"/>
  <c r="AY11" i="3"/>
  <c r="AX11" i="3"/>
  <c r="AW11" i="3"/>
  <c r="AU11" i="3"/>
  <c r="G11" i="3"/>
  <c r="AV11" i="3" s="1"/>
  <c r="AY10" i="3"/>
  <c r="AX10" i="3"/>
  <c r="AW10" i="3"/>
  <c r="AU10" i="3"/>
  <c r="G10" i="3"/>
  <c r="AV10" i="3" s="1"/>
  <c r="AY9" i="3"/>
  <c r="AX9" i="3"/>
  <c r="AW9" i="3"/>
  <c r="AU9" i="3"/>
  <c r="G9" i="3"/>
  <c r="AV9" i="3" s="1"/>
  <c r="AY8" i="3"/>
  <c r="AX8" i="3"/>
  <c r="AW8" i="3"/>
  <c r="AU8" i="3"/>
  <c r="G8" i="3"/>
  <c r="B7" i="2"/>
  <c r="A7" i="2"/>
  <c r="C29" i="3"/>
  <c r="E4" i="3"/>
  <c r="C4" i="3"/>
  <c r="C3" i="3"/>
  <c r="C2" i="2"/>
  <c r="C1" i="2"/>
  <c r="C33" i="1"/>
  <c r="F33" i="1" s="1"/>
  <c r="C31" i="1"/>
  <c r="C9" i="1"/>
  <c r="G7" i="1"/>
  <c r="D2" i="1"/>
  <c r="C2" i="1"/>
  <c r="AY75" i="3" l="1"/>
  <c r="I8" i="2" s="1"/>
  <c r="AY122" i="3"/>
  <c r="I9" i="2" s="1"/>
  <c r="AU75" i="3"/>
  <c r="E8" i="2" s="1"/>
  <c r="AU122" i="3"/>
  <c r="E9" i="2" s="1"/>
  <c r="AY29" i="3"/>
  <c r="I7" i="2" s="1"/>
  <c r="AU29" i="3"/>
  <c r="E7" i="2" s="1"/>
  <c r="AW122" i="3"/>
  <c r="G9" i="2" s="1"/>
  <c r="AW75" i="3"/>
  <c r="G8" i="2" s="1"/>
  <c r="G122" i="3"/>
  <c r="AW29" i="3"/>
  <c r="G7" i="2" s="1"/>
  <c r="AX122" i="3"/>
  <c r="H9" i="2" s="1"/>
  <c r="AV122" i="3"/>
  <c r="F9" i="2" s="1"/>
  <c r="AX29" i="3"/>
  <c r="H7" i="2" s="1"/>
  <c r="AX75" i="3"/>
  <c r="H8" i="2" s="1"/>
  <c r="G29" i="3"/>
  <c r="G75" i="3"/>
  <c r="AV8" i="3"/>
  <c r="AV29" i="3" s="1"/>
  <c r="F7" i="2" s="1"/>
  <c r="AV31" i="3"/>
  <c r="AV75" i="3" s="1"/>
  <c r="F8" i="2" s="1"/>
  <c r="I10" i="2" l="1"/>
  <c r="C21" i="1" s="1"/>
  <c r="G10" i="2"/>
  <c r="C18" i="1" s="1"/>
  <c r="E10" i="2"/>
  <c r="C15" i="1" s="1"/>
  <c r="H10" i="2"/>
  <c r="C17" i="1" s="1"/>
  <c r="F10" i="2"/>
  <c r="C16" i="1" l="1"/>
  <c r="C19" i="1" s="1"/>
  <c r="C22" i="1" s="1"/>
  <c r="G22" i="2"/>
  <c r="I22" i="2" s="1"/>
  <c r="G20" i="2"/>
  <c r="I20" i="2" s="1"/>
  <c r="G20" i="1" s="1"/>
  <c r="G18" i="2"/>
  <c r="I18" i="2" s="1"/>
  <c r="G18" i="1" s="1"/>
  <c r="G16" i="2"/>
  <c r="I16" i="2" s="1"/>
  <c r="G16" i="1" s="1"/>
  <c r="G21" i="2"/>
  <c r="I21" i="2" s="1"/>
  <c r="G21" i="1" s="1"/>
  <c r="G19" i="2"/>
  <c r="I19" i="2" s="1"/>
  <c r="G19" i="1" s="1"/>
  <c r="G17" i="2"/>
  <c r="I17" i="2" s="1"/>
  <c r="G17" i="1" s="1"/>
  <c r="G15" i="2"/>
  <c r="I15" i="2" s="1"/>
  <c r="H23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<sst xmlns="http://schemas.openxmlformats.org/spreadsheetml/2006/main" count="451" uniqueCount="320">
  <si>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</si>
  <si>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</si>
  <si>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</si>
  <si>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</si>
  <si>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</si>
  <si>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</si>
  <si>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</si>
  <si>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</si>
  <si>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</si>
  <si>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</si>
  <si>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</si>
  <si>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</si>
  <si>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</si>
  <si>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</si>
  <si>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</si>
  <si>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</si>
  <si>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</si>
  <si>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</si>
  <si>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</si>
  <si>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</si>
  <si>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</si>
  <si>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</si>
  <si>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</si>
  <si>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</si>
  <si>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</si>
  <si>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</si>
  <si>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</si>
  <si>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</si>
  <si>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</si>
  <si>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</si>
  <si>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</si>
  <si>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</si>
  <si>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</si>
  <si>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</si>
  <si>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</si>
  <si>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</si>
  <si>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</si>
  <si>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</si>
  <si>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</si>
  <si>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</si>
  <si>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</si>
  <si>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</si>
  <si>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</si>
  <si>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</si>
  <si>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</si>
  <si>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</si>
  <si>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</si>
  <si>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</si>
  <si>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</si>
  <si>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</si>
  <si>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</si>
  <si>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</si>
  <si>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</si>
  <si>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</si>
  <si>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</si>
  <si>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</si>
  <si>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</si>
  <si>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</si>
  <si>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</si>
  <si>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</si>
  <si>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</si>
  <si>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</si>
  <si>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</si>
  <si>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</si>
  <si>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</si>
  <si>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</si>
  <si>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</si>
  <si>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</si>
  <si>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</si>
  <si>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</si>
  <si>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</si>
  <si>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</si>
  <si>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</si>
  <si>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</si>
  <si>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</si>
  <si>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</si>
  <si>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</si>
  <si>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17015</t>
  </si>
  <si>
    <t>Hostim DS, st. opravy objektu</t>
  </si>
  <si>
    <t>Nabídka</t>
  </si>
  <si>
    <t>ZT - slepý rozpočetI</t>
  </si>
  <si>
    <t>721</t>
  </si>
  <si>
    <t>Vnitřní kanalizace</t>
  </si>
  <si>
    <t>721176224R00</t>
  </si>
  <si>
    <t xml:space="preserve">Potrubí KG svodné (ležaté) v zemi DN 150 x 4,0 mm </t>
  </si>
  <si>
    <t>m</t>
  </si>
  <si>
    <t>721176223R00</t>
  </si>
  <si>
    <t xml:space="preserve">Potrubí KG svodné (ležaté) v zemi DN 125 x 3,2 mm </t>
  </si>
  <si>
    <t>721176222R00</t>
  </si>
  <si>
    <t xml:space="preserve">Potrubí KG svodné (ležaté) v zemi DN 100 x 3,2 mm </t>
  </si>
  <si>
    <t>721176115R00</t>
  </si>
  <si>
    <t xml:space="preserve">Potrubí HT odpadní svislé DN 100 x 2,7 mm </t>
  </si>
  <si>
    <t>721176105R00</t>
  </si>
  <si>
    <t xml:space="preserve">Potrubí HT připojovací DN 100 x 2,7 mm </t>
  </si>
  <si>
    <t>721176104R00</t>
  </si>
  <si>
    <t xml:space="preserve">Potrubí HT připojovací DN 70 x 1,9 mm </t>
  </si>
  <si>
    <t>721176103R00</t>
  </si>
  <si>
    <t xml:space="preserve">Potrubí HT připojovací DN 50 x 1,8 mm </t>
  </si>
  <si>
    <t>721176102R00</t>
  </si>
  <si>
    <t xml:space="preserve">Potrubí HT připojovací DN 40 x 1,8 mm </t>
  </si>
  <si>
    <t>721194104R00</t>
  </si>
  <si>
    <t xml:space="preserve">Vyvedení odpadních výpustek D 40 x 1,8 </t>
  </si>
  <si>
    <t>kus</t>
  </si>
  <si>
    <t>721194105R00</t>
  </si>
  <si>
    <t xml:space="preserve">Vyvedení odpadních výpustek D 50 x 1,8 </t>
  </si>
  <si>
    <t>721194107R00</t>
  </si>
  <si>
    <t xml:space="preserve">Vyvedení odpadních výpustek D 75 x 1,9 </t>
  </si>
  <si>
    <t>721194109R00</t>
  </si>
  <si>
    <t xml:space="preserve">Vyvedení odpadních výpustek D 110 x 2,3 </t>
  </si>
  <si>
    <t>721273150R00</t>
  </si>
  <si>
    <t>725859102R00</t>
  </si>
  <si>
    <t xml:space="preserve">Montáž sifonů odpadních do DN 50 </t>
  </si>
  <si>
    <t xml:space="preserve">Montáž sprchových žlábků </t>
  </si>
  <si>
    <t>Konstrukce /objímky,..../</t>
  </si>
  <si>
    <t xml:space="preserve">Sekání, úklid,... </t>
  </si>
  <si>
    <t>hod</t>
  </si>
  <si>
    <t>721290112R00</t>
  </si>
  <si>
    <t xml:space="preserve">Zkouška těsnosti kanalizace vodou do DN 200 </t>
  </si>
  <si>
    <t>722</t>
  </si>
  <si>
    <t>Vnitřní vodovod</t>
  </si>
  <si>
    <t>722174001T00</t>
  </si>
  <si>
    <t>722174002T00</t>
  </si>
  <si>
    <t>722174003T00</t>
  </si>
  <si>
    <t>722174004T00</t>
  </si>
  <si>
    <t>722174005T00</t>
  </si>
  <si>
    <t>722174031T00</t>
  </si>
  <si>
    <t xml:space="preserve">Podpůrný žlab pozinkovaný DN 20 </t>
  </si>
  <si>
    <t>722174032T00</t>
  </si>
  <si>
    <t xml:space="preserve">Podpůrný žlab pozinkovaný DN 25 </t>
  </si>
  <si>
    <t>722174033T00</t>
  </si>
  <si>
    <t xml:space="preserve">Podpůrný žlab pozinkovaný DN 32 </t>
  </si>
  <si>
    <t>722174034T00</t>
  </si>
  <si>
    <t xml:space="preserve">Podpůrný žlab pozinkovaný DN 40 </t>
  </si>
  <si>
    <t>722174035T00</t>
  </si>
  <si>
    <t xml:space="preserve">Podpůrný žlab pozinkovaný DN 50 </t>
  </si>
  <si>
    <t>722174000T00</t>
  </si>
  <si>
    <t>722190403R00</t>
  </si>
  <si>
    <t xml:space="preserve">Vyvedení a upevnění výpustek DN 25 </t>
  </si>
  <si>
    <t>725810000T00</t>
  </si>
  <si>
    <t xml:space="preserve">Prodloužení K 263 1/2" x 15 </t>
  </si>
  <si>
    <t>713410006T00</t>
  </si>
  <si>
    <t xml:space="preserve">MTZ návlekových  izolací - pěnový polyetylen </t>
  </si>
  <si>
    <t>713410022T00</t>
  </si>
  <si>
    <t xml:space="preserve">Izolace potrubí návlekové tl. 9 DN 22 </t>
  </si>
  <si>
    <t>713410024T00</t>
  </si>
  <si>
    <t xml:space="preserve">Izolace potrubí návlekové tl. 9 DN 28 </t>
  </si>
  <si>
    <t>713410026T00</t>
  </si>
  <si>
    <t xml:space="preserve">Izolace potrubí návlekové tl. 9 DN 35 </t>
  </si>
  <si>
    <t>713410028T00</t>
  </si>
  <si>
    <t xml:space="preserve">Izolace potrubínávlekové tl. 9 DN 42 </t>
  </si>
  <si>
    <t>713410031T00</t>
  </si>
  <si>
    <t xml:space="preserve">Izolace potrubí návlekové tl. 9 DN 54 </t>
  </si>
  <si>
    <t>713410059T00</t>
  </si>
  <si>
    <t xml:space="preserve">Izolace potrubí návlekové tl. 20 DN 22 </t>
  </si>
  <si>
    <t>713410060T00</t>
  </si>
  <si>
    <t xml:space="preserve">Izolace potrubí návlekové tl. 20 DN 28 </t>
  </si>
  <si>
    <t>713410061T00</t>
  </si>
  <si>
    <t xml:space="preserve">Izolace potrubí návlekové tl. 20 DN 35 </t>
  </si>
  <si>
    <t>722230003T00</t>
  </si>
  <si>
    <t xml:space="preserve">Ventil kulový 1" - voda </t>
  </si>
  <si>
    <t>722230004T00</t>
  </si>
  <si>
    <t xml:space="preserve">Ventil kulový 5/4" - voda </t>
  </si>
  <si>
    <t>722230005T00</t>
  </si>
  <si>
    <t xml:space="preserve">Ventil kulový 6/4" - voda </t>
  </si>
  <si>
    <t>722230006T00</t>
  </si>
  <si>
    <t xml:space="preserve">Ventil kulový 2" - voda </t>
  </si>
  <si>
    <t>722239103R00</t>
  </si>
  <si>
    <t xml:space="preserve">Montáž vodovodních armatur 2závity, G 1 </t>
  </si>
  <si>
    <t>722239104R00</t>
  </si>
  <si>
    <t xml:space="preserve">Montáž vodovodních armatur 2závity, G 5/4 </t>
  </si>
  <si>
    <t>722239105R00</t>
  </si>
  <si>
    <t xml:space="preserve">Montáž vodovodních armatur 2závity, G 6/4 </t>
  </si>
  <si>
    <t>722239106R00</t>
  </si>
  <si>
    <t xml:space="preserve">Montáž vodovodních armatur 2závity, G 2 </t>
  </si>
  <si>
    <t>722220021T00</t>
  </si>
  <si>
    <t xml:space="preserve">Kohout kulový vypouštěcí 1/2" </t>
  </si>
  <si>
    <t>722229101R00</t>
  </si>
  <si>
    <t xml:space="preserve">Montáž vodovodních armatur,1závit, G 1/2 </t>
  </si>
  <si>
    <t>722262213U00</t>
  </si>
  <si>
    <t>Vodoměr 30°C závit G 1 VM 7-10V vč.šroubení</t>
  </si>
  <si>
    <t>722269113R00</t>
  </si>
  <si>
    <t xml:space="preserve">Montáž vodoměru závitového. G1" </t>
  </si>
  <si>
    <t>732421151U00</t>
  </si>
  <si>
    <t xml:space="preserve">Čerpadlo cirkulační 3/4" vč.spinacích hodin </t>
  </si>
  <si>
    <t>soubor</t>
  </si>
  <si>
    <t>732429111R00</t>
  </si>
  <si>
    <t xml:space="preserve">Montáž čerpadel cirkulačních, DN 25 </t>
  </si>
  <si>
    <t>722250011T00</t>
  </si>
  <si>
    <t>Skříň hydrantová s výzbrojí  D25/30 na zazdění</t>
  </si>
  <si>
    <t>722259201R00</t>
  </si>
  <si>
    <t xml:space="preserve">Montáž hydrantového systému D25 </t>
  </si>
  <si>
    <t>722250001T00</t>
  </si>
  <si>
    <t xml:space="preserve">Revize požárního vodovodu </t>
  </si>
  <si>
    <t>Konstrukce podpůrné /konzole,objímky...../</t>
  </si>
  <si>
    <t xml:space="preserve">Lešení v = 3 - 5 m </t>
  </si>
  <si>
    <t>dny</t>
  </si>
  <si>
    <t xml:space="preserve">Sekání, úklid....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</si>
  <si>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</si>
  <si>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</si>
  <si>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</si>
  <si>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</si>
  <si>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725</t>
  </si>
  <si>
    <t>Zařizovací předměty</t>
  </si>
  <si>
    <t>725110101T00</t>
  </si>
  <si>
    <t>725118000T00</t>
  </si>
  <si>
    <t>725119305R00</t>
  </si>
  <si>
    <t xml:space="preserve">Montáž klozetových mís kombinovaných </t>
  </si>
  <si>
    <t>725110100T00</t>
  </si>
  <si>
    <t>725110099T00</t>
  </si>
  <si>
    <t>725119401R00</t>
  </si>
  <si>
    <t xml:space="preserve">Montáž předstěnových systémů pro zazdění </t>
  </si>
  <si>
    <t>725110101T01</t>
  </si>
  <si>
    <t>725118008T00</t>
  </si>
  <si>
    <t>725119306R00</t>
  </si>
  <si>
    <t xml:space="preserve">Montáž klozetu závěsného </t>
  </si>
  <si>
    <t>725819402R00</t>
  </si>
  <si>
    <t xml:space="preserve">Montáž oddáleného čidla </t>
  </si>
  <si>
    <t>725210003T00</t>
  </si>
  <si>
    <t>725212370R00</t>
  </si>
  <si>
    <t>725219401R00</t>
  </si>
  <si>
    <t xml:space="preserve">Montáž umyvadel na šrouby do zdiva </t>
  </si>
  <si>
    <t>725860107R00</t>
  </si>
  <si>
    <t>725212403T00</t>
  </si>
  <si>
    <t>725869203R00</t>
  </si>
  <si>
    <t xml:space="preserve">Montáž uzávěrek zápachových </t>
  </si>
  <si>
    <t>725331110T00</t>
  </si>
  <si>
    <t>725331927T00</t>
  </si>
  <si>
    <t xml:space="preserve">Montáž výl. diturv. </t>
  </si>
  <si>
    <t>725111104T00</t>
  </si>
  <si>
    <t>725111110T00</t>
  </si>
  <si>
    <t>725119105R00</t>
  </si>
  <si>
    <t xml:space="preserve">Montáž splachovacích nádrží vysokopoložených </t>
  </si>
  <si>
    <t>725244115U00</t>
  </si>
  <si>
    <t>725249106R00</t>
  </si>
  <si>
    <t xml:space="preserve">Montáž sprchových zástěn </t>
  </si>
  <si>
    <t xml:space="preserve">Dopojení a montáž sprch. lehátka </t>
  </si>
  <si>
    <t xml:space="preserve">Dopojení a montáž ošetřovatelské vany </t>
  </si>
  <si>
    <t>725820011T00</t>
  </si>
  <si>
    <t>725829201R00</t>
  </si>
  <si>
    <t xml:space="preserve">Montáž baterie umyv.a dřezové nástěnné chromové </t>
  </si>
  <si>
    <t>725820312T00</t>
  </si>
  <si>
    <t>725820310T00</t>
  </si>
  <si>
    <t>725829301R00</t>
  </si>
  <si>
    <t xml:space="preserve">Montáž baterie umyv.a dřezové stojánkové </t>
  </si>
  <si>
    <t>725840211T00</t>
  </si>
  <si>
    <t>725849200R00</t>
  </si>
  <si>
    <t xml:space="preserve">Montáž baterií sprchových, nastavitelná výška </t>
  </si>
  <si>
    <t>725810402R00</t>
  </si>
  <si>
    <t>725819201R00</t>
  </si>
  <si>
    <t xml:space="preserve">Montáž ventilu nástěnného  G 1/2 </t>
  </si>
  <si>
    <t xml:space="preserve">Montáž koupelnových doplňků - madel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</si>
  <si>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</si>
  <si>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</si>
  <si>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</si>
  <si>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</si>
  <si>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</si>
  <si>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</si>
  <si>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</si>
  <si>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</si>
  <si>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721273201T01</t>
  </si>
  <si>
    <t>721273202T02</t>
  </si>
  <si>
    <t>721732203T03</t>
  </si>
  <si>
    <t>721732204T04</t>
  </si>
  <si>
    <t>721732205T05</t>
  </si>
  <si>
    <t>721732206T06</t>
  </si>
  <si>
    <t>722300002T02</t>
  </si>
  <si>
    <t>722300003T03</t>
  </si>
  <si>
    <t>722300004T04</t>
  </si>
  <si>
    <t>725500001T01</t>
  </si>
  <si>
    <t>725500002T02</t>
  </si>
  <si>
    <t>725500003T03</t>
  </si>
  <si>
    <t>725500004T04</t>
  </si>
  <si>
    <t>725-50010</t>
  </si>
  <si>
    <t>725-50011</t>
  </si>
  <si>
    <t>725-50012</t>
  </si>
  <si>
    <t>725-50013</t>
  </si>
  <si>
    <t>725-50014</t>
  </si>
  <si>
    <t>725-50015</t>
  </si>
  <si>
    <t>725-50016</t>
  </si>
  <si>
    <t>Hlavice ventilační přivětrávací DN 100</t>
  </si>
  <si>
    <t>Podlahová vpusť DN 75</t>
  </si>
  <si>
    <t>Pračkový sifon podom. DN 40</t>
  </si>
  <si>
    <t>Sprchový žlab dl.100, + rošt nerez</t>
  </si>
  <si>
    <t xml:space="preserve">Potrubí z PPr PN 16 - DN 20 </t>
  </si>
  <si>
    <t xml:space="preserve">Potrubí z PPr PN 16 - DN 25 </t>
  </si>
  <si>
    <t xml:space="preserve">Potrubí z PPr PN 16 - DN 32 </t>
  </si>
  <si>
    <t xml:space="preserve">Potrubí z PPr PN 16 - DN 40 </t>
  </si>
  <si>
    <t xml:space="preserve">Potrubí z PPr PN 16 - DN 50 </t>
  </si>
  <si>
    <t xml:space="preserve">Vyvedení výpustek - 1/2" </t>
  </si>
  <si>
    <t>WC Combi kermický bílý - zvýšené sezení</t>
  </si>
  <si>
    <t>WC sedátko plast - bílé</t>
  </si>
  <si>
    <t>Konstrukce pro WC závěsné na zazdění</t>
  </si>
  <si>
    <t>Souprava pro WC souprava pro tlumení hluku</t>
  </si>
  <si>
    <t>Ovládací tlačítko splachování</t>
  </si>
  <si>
    <t>WC závěsný invalidní</t>
  </si>
  <si>
    <t>WC sedátko invalidní</t>
  </si>
  <si>
    <t>Oddálené čidlo splachování - inv.</t>
  </si>
  <si>
    <t>Umyvadlo kerem. 60 cm s otvorem, na šrouby</t>
  </si>
  <si>
    <t>Umyvadlo pro invalidy</t>
  </si>
  <si>
    <t>Uzávěrka zápachová umyvadlová PVC D 40</t>
  </si>
  <si>
    <t>Zápachová uzávěra pro invalidní umyvadla</t>
  </si>
  <si>
    <t>Výlevka diturvitová  s plastovou mřížkou</t>
  </si>
  <si>
    <t>Splachovací nádrž PVC vysokopoložená</t>
  </si>
  <si>
    <t>Splachovací komplet k nádržkám vč.gumy</t>
  </si>
  <si>
    <t>Sprchová zástěna 1/1000, pearl</t>
  </si>
  <si>
    <t>Baterie nástěnná dřezová 1/2" x 150, chrom</t>
  </si>
  <si>
    <t>Baterie páková dřezová stojánková 1/2", chrom</t>
  </si>
  <si>
    <t>Baterie páková umyvadlová stojánková 1/2", chrom</t>
  </si>
  <si>
    <t>Baterie sprchová nástěnná 1/2" x 150, vč.setu</t>
  </si>
  <si>
    <t>Ventil rohový bez přípoj. trubičky G 1/2</t>
  </si>
  <si>
    <t>Madlo k WC míse - pevné, sklopné, nerez</t>
  </si>
  <si>
    <t>Madlo k inv. umyvadlu - pevné, nerez</t>
  </si>
  <si>
    <t>Madlo k umyvadlu 300 mm, nerez</t>
  </si>
  <si>
    <t>Madlo do sprchy L, nerez</t>
  </si>
  <si>
    <t>Madlo do sprch 600 mm</t>
  </si>
  <si>
    <t>Sedátko do sprchy, nerez</t>
  </si>
  <si>
    <t>725119000T01</t>
  </si>
  <si>
    <t>Sprchovací lehátko, vč. panelu pro imob. - specifikace viz. ZTI D.1.4.1.</t>
  </si>
  <si>
    <t>Ošetřovatelská vana pro imob. - specifikace viz. ZTI D.1.4.1.</t>
  </si>
  <si>
    <t>725110102T01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</si>
</sst>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56" xfId="1" applyFont="1" applyBorder="1"/>
    <xf numFmtId="0" fontId="10" fillId="0" borderId="56" xfId="1" applyBorder="1" applyAlignment="1">
      <alignment horizontal="center"/>
    </xf>
    <xf numFmtId="0" fontId="10" fillId="0" borderId="56" xfId="1" applyNumberFormat="1" applyBorder="1" applyAlignment="1">
      <alignment horizontal="right"/>
    </xf>
    <xf numFmtId="0" fontId="10" fillId="0" borderId="56" xfId="1" applyNumberFormat="1" applyBorder="1"/>
    <xf numFmtId="0" fontId="10" fillId="0" borderId="0" xfId="1" applyNumberFormat="1"/>
    <xf numFmtId="0" fontId="16" fillId="0" borderId="0" xfId="1" applyFont="1"/>
    <xf numFmtId="0" fontId="8" fillId="0" borderId="56" xfId="1" applyFont="1" applyBorder="1" applyAlignment="1">
      <alignment horizontal="center" vertical="top"/>
    </xf>
    <xf numFmtId="49" fontId="9" fillId="0" borderId="56" xfId="1" applyNumberFormat="1" applyFont="1" applyBorder="1" applyAlignment="1">
      <alignment horizontal="left" vertical="top"/>
    </xf>
    <xf numFmtId="0" fontId="9" fillId="0" borderId="56" xfId="1" applyFont="1" applyBorder="1" applyAlignment="1">
      <alignment wrapText="1"/>
    </xf>
    <xf numFmtId="49" fontId="17" fillId="0" borderId="56" xfId="1" applyNumberFormat="1" applyFont="1" applyBorder="1" applyAlignment="1">
      <alignment horizontal="center" shrinkToFit="1"/>
    </xf>
    <xf numFmtId="4" fontId="17" fillId="0" borderId="56" xfId="1" applyNumberFormat="1" applyFont="1" applyBorder="1" applyAlignment="1">
      <alignment horizontal="right"/>
    </xf>
    <xf numFmtId="4" fontId="17" fillId="0" borderId="56" xfId="1" applyNumberFormat="1" applyFont="1" applyBorder="1"/>
    <xf numFmtId="0" fontId="10" fillId="2" borderId="5" xfId="1" applyFill="1" applyBorder="1" applyAlignment="1">
      <alignment horizontal="center"/>
    </xf>
    <xf numFmtId="49" fontId="18" fillId="2" borderId="5" xfId="1" applyNumberFormat="1" applyFont="1" applyFill="1" applyBorder="1" applyAlignment="1">
      <alignment horizontal="left"/>
    </xf>
    <xf numFmtId="0" fontId="18" fillId="2" borderId="5" xfId="1" applyFont="1" applyFill="1" applyBorder="1"/>
    <xf numFmtId="4" fontId="10" fillId="2" borderId="5" xfId="1" applyNumberFormat="1" applyFill="1" applyBorder="1" applyAlignment="1">
      <alignment horizontal="right"/>
    </xf>
    <xf numFmtId="4" fontId="7" fillId="2" borderId="5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I30" sqref="I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4.0999999999999996</v>
      </c>
      <c r="D2" s="5" t="str">
        <f>Rekapitulace!G2</f>
        <v>ZT - slepý rozpočetI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75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194"/>
      <c r="D8" s="194"/>
      <c r="E8" s="195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194">
        <f>Projektant</f>
        <v>0</v>
      </c>
      <c r="D9" s="194"/>
      <c r="E9" s="195"/>
      <c r="F9" s="11"/>
      <c r="G9" s="33"/>
      <c r="H9" s="34"/>
    </row>
    <row r="10" spans="1:57" x14ac:dyDescent="0.2">
      <c r="A10" s="28" t="s">
        <v>15</v>
      </c>
      <c r="B10" s="11"/>
      <c r="C10" s="194"/>
      <c r="D10" s="194"/>
      <c r="E10" s="194"/>
      <c r="F10" s="35"/>
      <c r="G10" s="36"/>
      <c r="H10" s="37"/>
    </row>
    <row r="11" spans="1:57" ht="13.5" customHeight="1" x14ac:dyDescent="0.2">
      <c r="A11" s="28" t="s">
        <v>16</v>
      </c>
      <c r="B11" s="11"/>
      <c r="C11" s="194"/>
      <c r="D11" s="194"/>
      <c r="E11" s="194"/>
      <c r="F11" s="38" t="s">
        <v>17</v>
      </c>
      <c r="G11" s="39">
        <v>17015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196"/>
      <c r="D12" s="196"/>
      <c r="E12" s="196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Rekapitulace!A15</f>
        <v>Ztížené výrobní podmínky</v>
      </c>
      <c r="E15" s="57"/>
      <c r="F15" s="58"/>
      <c r="G15" s="55">
        <f>Rekapitulace!I15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1477808.2000000002</v>
      </c>
      <c r="D16" s="59" t="str">
        <f>Rekapitulace!A16</f>
        <v>Oborová přirážka</v>
      </c>
      <c r="E16" s="60"/>
      <c r="F16" s="61"/>
      <c r="G16" s="55">
        <f>Rekapitulace!I16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Rekapitulace!A17</f>
        <v>Přesun stavebních kapacit</v>
      </c>
      <c r="E17" s="60"/>
      <c r="F17" s="61"/>
      <c r="G17" s="55">
        <f>Rekapitulace!I17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Rekapitulace!A18</f>
        <v>Mimostaveništní doprava</v>
      </c>
      <c r="E18" s="60"/>
      <c r="F18" s="61"/>
      <c r="G18" s="55">
        <f>Rekapitulace!I18</f>
        <v>0</v>
      </c>
    </row>
    <row r="19" spans="1:7" ht="15.95" customHeight="1" x14ac:dyDescent="0.2">
      <c r="A19" s="64" t="s">
        <v>30</v>
      </c>
      <c r="B19" s="54"/>
      <c r="C19" s="55">
        <f>SUM(C15:C18)</f>
        <v>1477808.2000000002</v>
      </c>
      <c r="D19" s="65" t="str">
        <f>Rekapitulace!A19</f>
        <v>Zařízení staveniště</v>
      </c>
      <c r="E19" s="60"/>
      <c r="F19" s="61"/>
      <c r="G19" s="55">
        <f>Rekapitulace!I19</f>
        <v>0</v>
      </c>
    </row>
    <row r="20" spans="1:7" ht="15.95" customHeight="1" x14ac:dyDescent="0.2">
      <c r="A20" s="64"/>
      <c r="B20" s="54"/>
      <c r="C20" s="55"/>
      <c r="D20" s="59" t="str">
        <f>Rekapitulace!A20</f>
        <v>Provoz investora</v>
      </c>
      <c r="E20" s="60"/>
      <c r="F20" s="61"/>
      <c r="G20" s="55">
        <f>Rekapitulace!I20</f>
        <v>0</v>
      </c>
    </row>
    <row r="21" spans="1:7" ht="15.95" customHeight="1" x14ac:dyDescent="0.2">
      <c r="A21" s="64" t="s">
        <v>31</v>
      </c>
      <c r="B21" s="54"/>
      <c r="C21" s="55">
        <f>HZS</f>
        <v>0</v>
      </c>
      <c r="D21" s="59" t="str">
        <f>Rekapitulace!A21</f>
        <v>Kompletační činnost (IČD)</v>
      </c>
      <c r="E21" s="60"/>
      <c r="F21" s="61"/>
      <c r="G21" s="55">
        <f>Rekapitulace!I21</f>
        <v>0</v>
      </c>
    </row>
    <row r="22" spans="1:7" ht="15.95" customHeight="1" x14ac:dyDescent="0.2">
      <c r="A22" s="66" t="s">
        <v>32</v>
      </c>
      <c r="B22" s="34"/>
      <c r="C22" s="55">
        <f>C19+C21</f>
        <v>1477808.2000000002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197" t="s">
        <v>34</v>
      </c>
      <c r="B23" s="198"/>
      <c r="C23" s="67">
        <f>C22+G23</f>
        <v>1477808.2000000002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43</v>
      </c>
      <c r="B30" s="85"/>
      <c r="C30" s="86">
        <v>15</v>
      </c>
      <c r="D30" s="85" t="s">
        <v>44</v>
      </c>
      <c r="E30" s="87"/>
      <c r="F30" s="199">
        <f>ROUND(C23-F32,0)</f>
        <v>1477808</v>
      </c>
      <c r="G30" s="200"/>
    </row>
    <row r="31" spans="1:7" x14ac:dyDescent="0.2">
      <c r="A31" s="84" t="s">
        <v>45</v>
      </c>
      <c r="B31" s="85"/>
      <c r="C31" s="86">
        <f>SazbaDPH1</f>
        <v>15</v>
      </c>
      <c r="D31" s="85" t="s">
        <v>46</v>
      </c>
      <c r="E31" s="87"/>
      <c r="F31" s="199">
        <f>ROUND(PRODUCT(F30,C31/100),1)</f>
        <v>221671.2</v>
      </c>
      <c r="G31" s="200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199">
        <v>0</v>
      </c>
      <c r="G32" s="200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199">
        <f>ROUND(PRODUCT(F32,C33/100),1)</f>
        <v>0</v>
      </c>
      <c r="G33" s="200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1">
        <f>CEILING(SUM(F30:F33),IF(SUM(F30:F33)&gt;=0,1,-1))</f>
        <v>1699480</v>
      </c>
      <c r="G34" s="202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3"/>
      <c r="C37" s="193"/>
      <c r="D37" s="193"/>
      <c r="E37" s="193"/>
      <c r="F37" s="193"/>
      <c r="G37" s="193"/>
      <c r="H37" t="s">
        <v>6</v>
      </c>
    </row>
    <row r="38" spans="1:8" ht="12.75" customHeight="1" x14ac:dyDescent="0.2">
      <c r="A38" s="95"/>
      <c r="B38" s="193"/>
      <c r="C38" s="193"/>
      <c r="D38" s="193"/>
      <c r="E38" s="193"/>
      <c r="F38" s="193"/>
      <c r="G38" s="193"/>
      <c r="H38" t="s">
        <v>6</v>
      </c>
    </row>
    <row r="39" spans="1:8" x14ac:dyDescent="0.2">
      <c r="A39" s="95"/>
      <c r="B39" s="193"/>
      <c r="C39" s="193"/>
      <c r="D39" s="193"/>
      <c r="E39" s="193"/>
      <c r="F39" s="193"/>
      <c r="G39" s="193"/>
      <c r="H39" t="s">
        <v>6</v>
      </c>
    </row>
    <row r="40" spans="1:8" x14ac:dyDescent="0.2">
      <c r="A40" s="95"/>
      <c r="B40" s="193"/>
      <c r="C40" s="193"/>
      <c r="D40" s="193"/>
      <c r="E40" s="193"/>
      <c r="F40" s="193"/>
      <c r="G40" s="193"/>
      <c r="H40" t="s">
        <v>6</v>
      </c>
    </row>
    <row r="41" spans="1:8" x14ac:dyDescent="0.2">
      <c r="A41" s="95"/>
      <c r="B41" s="193"/>
      <c r="C41" s="193"/>
      <c r="D41" s="193"/>
      <c r="E41" s="193"/>
      <c r="F41" s="193"/>
      <c r="G41" s="193"/>
      <c r="H41" t="s">
        <v>6</v>
      </c>
    </row>
    <row r="42" spans="1:8" x14ac:dyDescent="0.2">
      <c r="A42" s="95"/>
      <c r="B42" s="193"/>
      <c r="C42" s="193"/>
      <c r="D42" s="193"/>
      <c r="E42" s="193"/>
      <c r="F42" s="193"/>
      <c r="G42" s="193"/>
      <c r="H42" t="s">
        <v>6</v>
      </c>
    </row>
    <row r="43" spans="1:8" x14ac:dyDescent="0.2">
      <c r="A43" s="95"/>
      <c r="B43" s="193"/>
      <c r="C43" s="193"/>
      <c r="D43" s="193"/>
      <c r="E43" s="193"/>
      <c r="F43" s="193"/>
      <c r="G43" s="193"/>
      <c r="H43" t="s">
        <v>6</v>
      </c>
    </row>
    <row r="44" spans="1:8" x14ac:dyDescent="0.2">
      <c r="A44" s="95"/>
      <c r="B44" s="193"/>
      <c r="C44" s="193"/>
      <c r="D44" s="193"/>
      <c r="E44" s="193"/>
      <c r="F44" s="193"/>
      <c r="G44" s="193"/>
      <c r="H44" t="s">
        <v>6</v>
      </c>
    </row>
    <row r="45" spans="1:8" ht="0.75" customHeight="1" x14ac:dyDescent="0.2">
      <c r="A45" s="95"/>
      <c r="B45" s="193"/>
      <c r="C45" s="193"/>
      <c r="D45" s="193"/>
      <c r="E45" s="193"/>
      <c r="F45" s="193"/>
      <c r="G45" s="193"/>
      <c r="H45" t="s">
        <v>6</v>
      </c>
    </row>
    <row r="46" spans="1:8" x14ac:dyDescent="0.2">
      <c r="B46" s="203"/>
      <c r="C46" s="203"/>
      <c r="D46" s="203"/>
      <c r="E46" s="203"/>
      <c r="F46" s="203"/>
      <c r="G46" s="203"/>
    </row>
    <row r="47" spans="1:8" x14ac:dyDescent="0.2">
      <c r="B47" s="203"/>
      <c r="C47" s="203"/>
      <c r="D47" s="203"/>
      <c r="E47" s="203"/>
      <c r="F47" s="203"/>
      <c r="G47" s="203"/>
    </row>
    <row r="48" spans="1:8" x14ac:dyDescent="0.2">
      <c r="B48" s="203"/>
      <c r="C48" s="203"/>
      <c r="D48" s="203"/>
      <c r="E48" s="203"/>
      <c r="F48" s="203"/>
      <c r="G48" s="203"/>
    </row>
    <row r="49" spans="2:7" x14ac:dyDescent="0.2">
      <c r="B49" s="203"/>
      <c r="C49" s="203"/>
      <c r="D49" s="203"/>
      <c r="E49" s="203"/>
      <c r="F49" s="203"/>
      <c r="G49" s="203"/>
    </row>
    <row r="50" spans="2:7" x14ac:dyDescent="0.2">
      <c r="B50" s="203"/>
      <c r="C50" s="203"/>
      <c r="D50" s="203"/>
      <c r="E50" s="203"/>
      <c r="F50" s="203"/>
      <c r="G50" s="203"/>
    </row>
    <row r="51" spans="2:7" x14ac:dyDescent="0.2">
      <c r="B51" s="203"/>
      <c r="C51" s="203"/>
      <c r="D51" s="203"/>
      <c r="E51" s="203"/>
      <c r="F51" s="203"/>
      <c r="G51" s="203"/>
    </row>
    <row r="52" spans="2:7" x14ac:dyDescent="0.2">
      <c r="B52" s="203"/>
      <c r="C52" s="203"/>
      <c r="D52" s="203"/>
      <c r="E52" s="203"/>
      <c r="F52" s="203"/>
      <c r="G52" s="203"/>
    </row>
    <row r="53" spans="2:7" x14ac:dyDescent="0.2">
      <c r="B53" s="203"/>
      <c r="C53" s="203"/>
      <c r="D53" s="203"/>
      <c r="E53" s="203"/>
      <c r="F53" s="203"/>
      <c r="G53" s="203"/>
    </row>
    <row r="54" spans="2:7" x14ac:dyDescent="0.2">
      <c r="B54" s="203"/>
      <c r="C54" s="203"/>
      <c r="D54" s="203"/>
      <c r="E54" s="203"/>
      <c r="F54" s="203"/>
      <c r="G54" s="203"/>
    </row>
    <row r="55" spans="2:7" x14ac:dyDescent="0.2">
      <c r="B55" s="203"/>
      <c r="C55" s="203"/>
      <c r="D55" s="203"/>
      <c r="E55" s="203"/>
      <c r="F55" s="203"/>
      <c r="G55" s="203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4" t="s">
        <v>49</v>
      </c>
      <c r="B1" s="205"/>
      <c r="C1" s="96" t="str">
        <f>CONCATENATE(cislostavby," ",nazevstavby)</f>
        <v>17015 Hostim DS, st. opravy objektu</v>
      </c>
      <c r="D1" s="97"/>
      <c r="E1" s="98"/>
      <c r="F1" s="97"/>
      <c r="G1" s="99" t="s">
        <v>50</v>
      </c>
      <c r="H1" s="100">
        <v>4.0999999999999996</v>
      </c>
      <c r="I1" s="101"/>
    </row>
    <row r="2" spans="1:57" ht="13.5" thickBot="1" x14ac:dyDescent="0.25">
      <c r="A2" s="206" t="s">
        <v>51</v>
      </c>
      <c r="B2" s="207"/>
      <c r="C2" s="102" t="str">
        <f>CONCATENATE(cisloobjektu," ",nazevobjektu)</f>
        <v>1 Nabídka</v>
      </c>
      <c r="D2" s="103"/>
      <c r="E2" s="104"/>
      <c r="F2" s="103"/>
      <c r="G2" s="208" t="s">
        <v>80</v>
      </c>
      <c r="H2" s="209"/>
      <c r="I2" s="210"/>
    </row>
    <row r="3" spans="1:57" ht="13.5" thickTop="1" x14ac:dyDescent="0.2">
      <c r="F3" s="34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/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89" t="str">
        <f>Položky!B7</f>
        <v>721</v>
      </c>
      <c r="B7" s="114" t="str">
        <f>Položky!C7</f>
        <v>Vnitřní kanalizace</v>
      </c>
      <c r="D7" s="115"/>
      <c r="E7" s="190">
        <f>Položky!AU29</f>
        <v>0</v>
      </c>
      <c r="F7" s="191">
        <f>Položky!AV29</f>
        <v>122769.9</v>
      </c>
      <c r="G7" s="191">
        <f>Položky!AW29</f>
        <v>0</v>
      </c>
      <c r="H7" s="191">
        <f>Položky!AX29</f>
        <v>0</v>
      </c>
      <c r="I7" s="192">
        <f>Položky!AY29</f>
        <v>0</v>
      </c>
    </row>
    <row r="8" spans="1:57" s="34" customFormat="1" x14ac:dyDescent="0.2">
      <c r="A8" s="189" t="str">
        <f>Položky!B30</f>
        <v>722</v>
      </c>
      <c r="B8" s="114" t="str">
        <f>Položky!C30</f>
        <v>Vnitřní vodovod</v>
      </c>
      <c r="D8" s="115"/>
      <c r="E8" s="190">
        <f>Položky!AU75</f>
        <v>0</v>
      </c>
      <c r="F8" s="191">
        <f>Položky!AV75</f>
        <v>727833.70000000019</v>
      </c>
      <c r="G8" s="191">
        <f>Položky!AW75</f>
        <v>0</v>
      </c>
      <c r="H8" s="191">
        <f>Položky!AX75</f>
        <v>0</v>
      </c>
      <c r="I8" s="192">
        <f>Položky!AY75</f>
        <v>0</v>
      </c>
    </row>
    <row r="9" spans="1:57" s="34" customFormat="1" ht="13.5" thickBot="1" x14ac:dyDescent="0.25">
      <c r="A9" s="189" t="str">
        <f>Položky!B76</f>
        <v>725</v>
      </c>
      <c r="B9" s="114" t="str">
        <f>Položky!C76</f>
        <v>Zařizovací předměty</v>
      </c>
      <c r="D9" s="115"/>
      <c r="E9" s="190">
        <f>Položky!AU122</f>
        <v>0</v>
      </c>
      <c r="F9" s="191">
        <f>Položky!AV122</f>
        <v>627204.60000000009</v>
      </c>
      <c r="G9" s="191">
        <f>Položky!AW122</f>
        <v>0</v>
      </c>
      <c r="H9" s="191">
        <f>Položky!AX122</f>
        <v>0</v>
      </c>
      <c r="I9" s="192">
        <f>Položky!AY122</f>
        <v>0</v>
      </c>
    </row>
    <row r="10" spans="1:57" s="122" customFormat="1" ht="13.5" thickBot="1" x14ac:dyDescent="0.25">
      <c r="A10" s="116"/>
      <c r="B10" s="117" t="s">
        <v>58</v>
      </c>
      <c r="C10" s="117"/>
      <c r="D10" s="118"/>
      <c r="E10" s="119">
        <f>SUM(E7:E9)</f>
        <v>0</v>
      </c>
      <c r="F10" s="120">
        <f>SUM(F7:F9)</f>
        <v>1477808.2000000002</v>
      </c>
      <c r="G10" s="120">
        <f>SUM(G7:G9)</f>
        <v>0</v>
      </c>
      <c r="H10" s="120">
        <f>SUM(H7:H9)</f>
        <v>0</v>
      </c>
      <c r="I10" s="121">
        <f>SUM(I7:I9)</f>
        <v>0</v>
      </c>
    </row>
    <row r="11" spans="1:57" x14ac:dyDescent="0.2">
      <c r="A11" s="34"/>
      <c r="B11" s="34"/>
      <c r="C11" s="34"/>
      <c r="D11" s="34"/>
      <c r="E11" s="34"/>
      <c r="F11" s="34"/>
      <c r="G11" s="34"/>
      <c r="H11" s="34"/>
      <c r="I11" s="34"/>
    </row>
    <row r="12" spans="1:57" ht="19.5" customHeight="1" x14ac:dyDescent="0.25">
      <c r="A12" s="106" t="s">
        <v>59</v>
      </c>
      <c r="B12" s="106"/>
      <c r="C12" s="106"/>
      <c r="D12" s="106"/>
      <c r="E12" s="106"/>
      <c r="F12" s="106"/>
      <c r="G12" s="123"/>
      <c r="H12" s="106"/>
      <c r="I12" s="106"/>
      <c r="BA12" s="40"/>
      <c r="BB12" s="40"/>
      <c r="BC12" s="40"/>
      <c r="BD12" s="40"/>
      <c r="BE12" s="40"/>
    </row>
    <row r="13" spans="1:57" ht="13.5" thickBot="1" x14ac:dyDescent="0.25"/>
    <row r="14" spans="1:57" x14ac:dyDescent="0.2">
      <c r="A14" s="71" t="s">
        <v>60</v>
      </c>
      <c r="B14" s="72"/>
      <c r="C14" s="72"/>
      <c r="D14" s="124"/>
      <c r="E14" s="125" t="s">
        <v>61</v>
      </c>
      <c r="F14" s="126" t="s">
        <v>62</v>
      </c>
      <c r="G14" s="127" t="s">
        <v>63</v>
      </c>
      <c r="H14" s="128"/>
      <c r="I14" s="129" t="s">
        <v>61</v>
      </c>
    </row>
    <row r="15" spans="1:57" x14ac:dyDescent="0.2">
      <c r="A15" s="130" t="s">
        <v>251</v>
      </c>
      <c r="B15" s="131"/>
      <c r="C15" s="131"/>
      <c r="D15" s="132"/>
      <c r="E15" s="133">
        <v>0</v>
      </c>
      <c r="F15" s="134">
        <v>0</v>
      </c>
      <c r="G15" s="135">
        <f t="shared" ref="G15:G22" si="0">CHOOSE(BA15+1,HSV+PSV,HSV+PSV+Mont,HSV+PSV+Dodavka+Mont,HSV,PSV,Mont,Dodavka,Mont+Dodavka,0)</f>
        <v>1477808.2000000002</v>
      </c>
      <c r="H15" s="136"/>
      <c r="I15" s="137">
        <f t="shared" ref="I15:I22" si="1">E15+F15*G15/100</f>
        <v>0</v>
      </c>
      <c r="BA15">
        <v>0</v>
      </c>
    </row>
    <row r="16" spans="1:57" x14ac:dyDescent="0.2">
      <c r="A16" s="130" t="s">
        <v>252</v>
      </c>
      <c r="B16" s="131"/>
      <c r="C16" s="131"/>
      <c r="D16" s="132"/>
      <c r="E16" s="133">
        <v>0</v>
      </c>
      <c r="F16" s="134">
        <v>0</v>
      </c>
      <c r="G16" s="135">
        <f t="shared" si="0"/>
        <v>1477808.2000000002</v>
      </c>
      <c r="H16" s="136"/>
      <c r="I16" s="137">
        <f t="shared" si="1"/>
        <v>0</v>
      </c>
      <c r="BA16">
        <v>0</v>
      </c>
    </row>
    <row r="17" spans="1:53" x14ac:dyDescent="0.2">
      <c r="A17" s="130" t="s">
        <v>253</v>
      </c>
      <c r="B17" s="131"/>
      <c r="C17" s="131"/>
      <c r="D17" s="132"/>
      <c r="E17" s="133">
        <v>0</v>
      </c>
      <c r="F17" s="134">
        <v>0</v>
      </c>
      <c r="G17" s="135">
        <f t="shared" si="0"/>
        <v>1477808.2000000002</v>
      </c>
      <c r="H17" s="136"/>
      <c r="I17" s="137">
        <f t="shared" si="1"/>
        <v>0</v>
      </c>
      <c r="BA17">
        <v>0</v>
      </c>
    </row>
    <row r="18" spans="1:53" x14ac:dyDescent="0.2">
      <c r="A18" s="130" t="s">
        <v>254</v>
      </c>
      <c r="B18" s="131"/>
      <c r="C18" s="131"/>
      <c r="D18" s="132"/>
      <c r="E18" s="133">
        <v>0</v>
      </c>
      <c r="F18" s="134">
        <v>0</v>
      </c>
      <c r="G18" s="135">
        <f t="shared" si="0"/>
        <v>1477808.2000000002</v>
      </c>
      <c r="H18" s="136"/>
      <c r="I18" s="137">
        <f t="shared" si="1"/>
        <v>0</v>
      </c>
      <c r="BA18">
        <v>0</v>
      </c>
    </row>
    <row r="19" spans="1:53" x14ac:dyDescent="0.2">
      <c r="A19" s="130" t="s">
        <v>255</v>
      </c>
      <c r="B19" s="131"/>
      <c r="C19" s="131"/>
      <c r="D19" s="132"/>
      <c r="E19" s="133">
        <v>0</v>
      </c>
      <c r="F19" s="134">
        <v>0</v>
      </c>
      <c r="G19" s="135">
        <f t="shared" si="0"/>
        <v>1477808.2000000002</v>
      </c>
      <c r="H19" s="136"/>
      <c r="I19" s="137">
        <f t="shared" si="1"/>
        <v>0</v>
      </c>
      <c r="BA19">
        <v>1</v>
      </c>
    </row>
    <row r="20" spans="1:53" x14ac:dyDescent="0.2">
      <c r="A20" s="130" t="s">
        <v>256</v>
      </c>
      <c r="B20" s="131"/>
      <c r="C20" s="131"/>
      <c r="D20" s="132"/>
      <c r="E20" s="133">
        <v>0</v>
      </c>
      <c r="F20" s="134">
        <v>0</v>
      </c>
      <c r="G20" s="135">
        <f t="shared" si="0"/>
        <v>1477808.2000000002</v>
      </c>
      <c r="H20" s="136"/>
      <c r="I20" s="137">
        <f t="shared" si="1"/>
        <v>0</v>
      </c>
      <c r="BA20">
        <v>1</v>
      </c>
    </row>
    <row r="21" spans="1:53" x14ac:dyDescent="0.2">
      <c r="A21" s="130" t="s">
        <v>257</v>
      </c>
      <c r="B21" s="131"/>
      <c r="C21" s="131"/>
      <c r="D21" s="132"/>
      <c r="E21" s="133">
        <v>0</v>
      </c>
      <c r="F21" s="134">
        <v>0</v>
      </c>
      <c r="G21" s="135">
        <f t="shared" si="0"/>
        <v>1477808.2000000002</v>
      </c>
      <c r="H21" s="136"/>
      <c r="I21" s="137">
        <f t="shared" si="1"/>
        <v>0</v>
      </c>
      <c r="BA21">
        <v>2</v>
      </c>
    </row>
    <row r="22" spans="1:53" x14ac:dyDescent="0.2">
      <c r="A22" s="130" t="s">
        <v>258</v>
      </c>
      <c r="B22" s="131"/>
      <c r="C22" s="131"/>
      <c r="D22" s="132"/>
      <c r="E22" s="133">
        <v>0</v>
      </c>
      <c r="F22" s="134">
        <v>0</v>
      </c>
      <c r="G22" s="135">
        <f t="shared" si="0"/>
        <v>1477808.2000000002</v>
      </c>
      <c r="H22" s="136"/>
      <c r="I22" s="137">
        <f t="shared" si="1"/>
        <v>0</v>
      </c>
      <c r="BA22">
        <v>2</v>
      </c>
    </row>
    <row r="23" spans="1:53" ht="13.5" thickBot="1" x14ac:dyDescent="0.25">
      <c r="A23" s="138"/>
      <c r="B23" s="139" t="s">
        <v>64</v>
      </c>
      <c r="C23" s="140"/>
      <c r="D23" s="141"/>
      <c r="E23" s="142"/>
      <c r="F23" s="143"/>
      <c r="G23" s="143"/>
      <c r="H23" s="211">
        <f>SUM(I15:I22)</f>
        <v>0</v>
      </c>
      <c r="I23" s="212"/>
    </row>
    <row r="25" spans="1:53" x14ac:dyDescent="0.2">
      <c r="B25" s="122"/>
      <c r="F25" s="144"/>
      <c r="G25" s="145"/>
      <c r="H25" s="145"/>
      <c r="I25" s="146"/>
    </row>
    <row r="26" spans="1:53" x14ac:dyDescent="0.2">
      <c r="F26" s="144"/>
      <c r="G26" s="145"/>
      <c r="H26" s="145"/>
      <c r="I26" s="146"/>
    </row>
    <row r="27" spans="1:53" x14ac:dyDescent="0.2">
      <c r="F27" s="144"/>
      <c r="G27" s="145"/>
      <c r="H27" s="145"/>
      <c r="I27" s="146"/>
    </row>
    <row r="28" spans="1:53" x14ac:dyDescent="0.2">
      <c r="F28" s="144"/>
      <c r="G28" s="145"/>
      <c r="H28" s="145"/>
      <c r="I28" s="146"/>
    </row>
    <row r="29" spans="1:53" x14ac:dyDescent="0.2">
      <c r="F29" s="144"/>
      <c r="G29" s="145"/>
      <c r="H29" s="145"/>
      <c r="I29" s="146"/>
    </row>
    <row r="30" spans="1:53" x14ac:dyDescent="0.2">
      <c r="F30" s="144"/>
      <c r="G30" s="145"/>
      <c r="H30" s="145"/>
      <c r="I30" s="146"/>
    </row>
    <row r="31" spans="1:53" x14ac:dyDescent="0.2">
      <c r="F31" s="144"/>
      <c r="G31" s="145"/>
      <c r="H31" s="145"/>
      <c r="I31" s="146"/>
    </row>
    <row r="32" spans="1:53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T195"/>
  <sheetViews>
    <sheetView showGridLines="0" showZeros="0" topLeftCell="A94" zoomScale="120" zoomScaleNormal="120" workbookViewId="0">
      <selection activeCell="M25" sqref="M25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6384" width="9.140625" style="147"/>
  </cols>
  <sheetData>
    <row r="1" spans="1:98" ht="15.75" x14ac:dyDescent="0.25">
      <c r="A1" s="213" t="s">
        <v>65</v>
      </c>
      <c r="B1" s="213"/>
      <c r="C1" s="213"/>
      <c r="D1" s="213"/>
      <c r="E1" s="213"/>
      <c r="F1" s="213"/>
      <c r="G1" s="213"/>
    </row>
    <row r="2" spans="1:98" ht="14.25" customHeight="1" thickBot="1" x14ac:dyDescent="0.25">
      <c r="B2" s="148"/>
      <c r="C2" s="149"/>
      <c r="D2" s="149"/>
      <c r="E2" s="150"/>
      <c r="F2" s="149"/>
      <c r="G2" s="149"/>
    </row>
    <row r="3" spans="1:98" ht="13.5" thickTop="1" x14ac:dyDescent="0.2">
      <c r="A3" s="204" t="s">
        <v>49</v>
      </c>
      <c r="B3" s="205"/>
      <c r="C3" s="96" t="str">
        <f>CONCATENATE(cislostavby," ",nazevstavby)</f>
        <v>17015 Hostim DS, st. opravy objektu</v>
      </c>
      <c r="D3" s="97"/>
      <c r="E3" s="151" t="s">
        <v>66</v>
      </c>
      <c r="F3" s="152">
        <f>Rekapitulace!H1</f>
        <v>4.0999999999999996</v>
      </c>
      <c r="G3" s="153"/>
    </row>
    <row r="4" spans="1:98" ht="13.5" thickBot="1" x14ac:dyDescent="0.25">
      <c r="A4" s="214" t="s">
        <v>51</v>
      </c>
      <c r="B4" s="207"/>
      <c r="C4" s="102" t="str">
        <f>CONCATENATE(cisloobjektu," ",nazevobjektu)</f>
        <v>1 Nabídka</v>
      </c>
      <c r="D4" s="103"/>
      <c r="E4" s="215" t="str">
        <f>Rekapitulace!G2</f>
        <v>ZT - slepý rozpočetI</v>
      </c>
      <c r="F4" s="216"/>
      <c r="G4" s="217"/>
    </row>
    <row r="5" spans="1:98" ht="13.5" thickTop="1" x14ac:dyDescent="0.2">
      <c r="A5" s="154"/>
      <c r="B5" s="155"/>
      <c r="C5" s="155"/>
      <c r="G5" s="157"/>
    </row>
    <row r="6" spans="1:98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98" x14ac:dyDescent="0.2">
      <c r="A7" s="162" t="s">
        <v>74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9">
        <v>1</v>
      </c>
    </row>
    <row r="8" spans="1:98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8</v>
      </c>
      <c r="F8" s="174">
        <v>391.6</v>
      </c>
      <c r="G8" s="175">
        <f t="shared" ref="G8:G28" si="0">E8*F8</f>
        <v>3132.8</v>
      </c>
      <c r="I8" s="169">
        <v>2</v>
      </c>
      <c r="U8" s="147">
        <v>1</v>
      </c>
      <c r="V8" s="147">
        <v>7</v>
      </c>
      <c r="W8" s="147">
        <v>7</v>
      </c>
      <c r="AT8" s="147">
        <v>2</v>
      </c>
      <c r="AU8" s="147">
        <f>IF(AT8=1,G8,0)</f>
        <v>0</v>
      </c>
      <c r="AV8" s="147">
        <f>IF(AT8=2,G8,0)</f>
        <v>3132.8</v>
      </c>
      <c r="AW8" s="147">
        <f>IF(AT8=3,G8,0)</f>
        <v>0</v>
      </c>
      <c r="AX8" s="147">
        <f>IF(AT8=4,G8,0)</f>
        <v>0</v>
      </c>
      <c r="AY8" s="147">
        <f>IF(AT8=5,G8,0)</f>
        <v>0</v>
      </c>
      <c r="CT8" s="147">
        <v>2.5803000000000002E-3</v>
      </c>
    </row>
    <row r="9" spans="1:98" x14ac:dyDescent="0.2">
      <c r="A9" s="170">
        <v>2</v>
      </c>
      <c r="B9" s="171" t="s">
        <v>86</v>
      </c>
      <c r="C9" s="172" t="s">
        <v>87</v>
      </c>
      <c r="D9" s="173" t="s">
        <v>85</v>
      </c>
      <c r="E9" s="174">
        <v>56</v>
      </c>
      <c r="F9" s="174">
        <v>343.20000000000005</v>
      </c>
      <c r="G9" s="175">
        <f t="shared" si="0"/>
        <v>19219.200000000004</v>
      </c>
      <c r="I9" s="169">
        <v>2</v>
      </c>
      <c r="U9" s="147">
        <v>1</v>
      </c>
      <c r="V9" s="147">
        <v>7</v>
      </c>
      <c r="W9" s="147">
        <v>7</v>
      </c>
      <c r="AT9" s="147">
        <v>2</v>
      </c>
      <c r="AU9" s="147">
        <f>IF(AT9=1,G9,0)</f>
        <v>0</v>
      </c>
      <c r="AV9" s="147">
        <f>IF(AT9=2,G9,0)</f>
        <v>19219.200000000004</v>
      </c>
      <c r="AW9" s="147">
        <f>IF(AT9=3,G9,0)</f>
        <v>0</v>
      </c>
      <c r="AX9" s="147">
        <f>IF(AT9=4,G9,0)</f>
        <v>0</v>
      </c>
      <c r="AY9" s="147">
        <f>IF(AT9=5,G9,0)</f>
        <v>0</v>
      </c>
      <c r="CT9" s="147">
        <v>1.7384E-3</v>
      </c>
    </row>
    <row r="10" spans="1:98" x14ac:dyDescent="0.2">
      <c r="A10" s="170">
        <v>3</v>
      </c>
      <c r="B10" s="171" t="s">
        <v>88</v>
      </c>
      <c r="C10" s="172" t="s">
        <v>89</v>
      </c>
      <c r="D10" s="173" t="s">
        <v>85</v>
      </c>
      <c r="E10" s="174">
        <v>17</v>
      </c>
      <c r="F10" s="174">
        <v>322.3</v>
      </c>
      <c r="G10" s="175">
        <f t="shared" si="0"/>
        <v>5479.1</v>
      </c>
      <c r="I10" s="169">
        <v>2</v>
      </c>
      <c r="U10" s="147">
        <v>1</v>
      </c>
      <c r="V10" s="147">
        <v>7</v>
      </c>
      <c r="W10" s="147">
        <v>7</v>
      </c>
      <c r="AT10" s="147">
        <v>2</v>
      </c>
      <c r="AU10" s="147">
        <f>IF(AT10=1,G10,0)</f>
        <v>0</v>
      </c>
      <c r="AV10" s="147">
        <f>IF(AT10=2,G10,0)</f>
        <v>5479.1</v>
      </c>
      <c r="AW10" s="147">
        <f>IF(AT10=3,G10,0)</f>
        <v>0</v>
      </c>
      <c r="AX10" s="147">
        <f>IF(AT10=4,G10,0)</f>
        <v>0</v>
      </c>
      <c r="AY10" s="147">
        <f>IF(AT10=5,G10,0)</f>
        <v>0</v>
      </c>
      <c r="CT10" s="147">
        <v>1.4817000000000001E-3</v>
      </c>
    </row>
    <row r="11" spans="1:98" x14ac:dyDescent="0.2">
      <c r="A11" s="170">
        <v>4</v>
      </c>
      <c r="B11" s="171" t="s">
        <v>90</v>
      </c>
      <c r="C11" s="172" t="s">
        <v>91</v>
      </c>
      <c r="D11" s="173" t="s">
        <v>85</v>
      </c>
      <c r="E11" s="174">
        <v>49</v>
      </c>
      <c r="F11" s="174">
        <v>308</v>
      </c>
      <c r="G11" s="175">
        <f t="shared" si="0"/>
        <v>15092</v>
      </c>
      <c r="I11" s="169">
        <v>2</v>
      </c>
      <c r="U11" s="147">
        <v>1</v>
      </c>
      <c r="V11" s="147">
        <v>7</v>
      </c>
      <c r="W11" s="147">
        <v>7</v>
      </c>
      <c r="AT11" s="147">
        <v>2</v>
      </c>
      <c r="AU11" s="147">
        <f>IF(AT11=1,G11,0)</f>
        <v>0</v>
      </c>
      <c r="AV11" s="147">
        <f>IF(AT11=2,G11,0)</f>
        <v>15092</v>
      </c>
      <c r="AW11" s="147">
        <f>IF(AT11=3,G11,0)</f>
        <v>0</v>
      </c>
      <c r="AX11" s="147">
        <f>IF(AT11=4,G11,0)</f>
        <v>0</v>
      </c>
      <c r="AY11" s="147">
        <f>IF(AT11=5,G11,0)</f>
        <v>0</v>
      </c>
      <c r="CT11" s="147">
        <v>1.3813499999999999E-3</v>
      </c>
    </row>
    <row r="12" spans="1:98" x14ac:dyDescent="0.2">
      <c r="A12" s="170">
        <v>5</v>
      </c>
      <c r="B12" s="171" t="s">
        <v>92</v>
      </c>
      <c r="C12" s="172" t="s">
        <v>93</v>
      </c>
      <c r="D12" s="173" t="s">
        <v>85</v>
      </c>
      <c r="E12" s="174">
        <v>9</v>
      </c>
      <c r="F12" s="174">
        <v>259.60000000000002</v>
      </c>
      <c r="G12" s="175">
        <f t="shared" si="0"/>
        <v>2336.4</v>
      </c>
      <c r="I12" s="169">
        <v>2</v>
      </c>
      <c r="U12" s="147">
        <v>1</v>
      </c>
      <c r="V12" s="147">
        <v>7</v>
      </c>
      <c r="W12" s="147">
        <v>7</v>
      </c>
      <c r="AT12" s="147">
        <v>2</v>
      </c>
      <c r="AU12" s="147">
        <f>IF(AT12=1,G12,0)</f>
        <v>0</v>
      </c>
      <c r="AV12" s="147">
        <f>IF(AT12=2,G12,0)</f>
        <v>2336.4</v>
      </c>
      <c r="AW12" s="147">
        <f>IF(AT12=3,G12,0)</f>
        <v>0</v>
      </c>
      <c r="AX12" s="147">
        <f>IF(AT12=4,G12,0)</f>
        <v>0</v>
      </c>
      <c r="AY12" s="147">
        <f>IF(AT12=5,G12,0)</f>
        <v>0</v>
      </c>
      <c r="CT12" s="147">
        <v>1.506E-3</v>
      </c>
    </row>
    <row r="13" spans="1:98" x14ac:dyDescent="0.2">
      <c r="A13" s="170">
        <v>6</v>
      </c>
      <c r="B13" s="171" t="s">
        <v>94</v>
      </c>
      <c r="C13" s="172" t="s">
        <v>95</v>
      </c>
      <c r="D13" s="173" t="s">
        <v>85</v>
      </c>
      <c r="E13" s="174">
        <v>1</v>
      </c>
      <c r="F13" s="174">
        <v>235.4</v>
      </c>
      <c r="G13" s="175">
        <f t="shared" si="0"/>
        <v>235.4</v>
      </c>
      <c r="I13" s="169">
        <v>2</v>
      </c>
      <c r="U13" s="147">
        <v>1</v>
      </c>
      <c r="V13" s="147">
        <v>7</v>
      </c>
      <c r="W13" s="147">
        <v>7</v>
      </c>
      <c r="AT13" s="147">
        <v>2</v>
      </c>
      <c r="AU13" s="147">
        <f>IF(AT13=1,G13,0)</f>
        <v>0</v>
      </c>
      <c r="AV13" s="147">
        <f>IF(AT13=2,G13,0)</f>
        <v>235.4</v>
      </c>
      <c r="AW13" s="147">
        <f>IF(AT13=3,G13,0)</f>
        <v>0</v>
      </c>
      <c r="AX13" s="147">
        <f>IF(AT13=4,G13,0)</f>
        <v>0</v>
      </c>
      <c r="AY13" s="147">
        <f>IF(AT13=5,G13,0)</f>
        <v>0</v>
      </c>
      <c r="CT13" s="147">
        <v>7.0120000000000002E-4</v>
      </c>
    </row>
    <row r="14" spans="1:98" x14ac:dyDescent="0.2">
      <c r="A14" s="170">
        <v>7</v>
      </c>
      <c r="B14" s="171" t="s">
        <v>96</v>
      </c>
      <c r="C14" s="172" t="s">
        <v>97</v>
      </c>
      <c r="D14" s="173" t="s">
        <v>85</v>
      </c>
      <c r="E14" s="174">
        <v>59</v>
      </c>
      <c r="F14" s="174">
        <v>215.60000000000002</v>
      </c>
      <c r="G14" s="175">
        <f t="shared" si="0"/>
        <v>12720.400000000001</v>
      </c>
      <c r="I14" s="169">
        <v>2</v>
      </c>
      <c r="U14" s="147">
        <v>1</v>
      </c>
      <c r="V14" s="147">
        <v>7</v>
      </c>
      <c r="W14" s="147">
        <v>7</v>
      </c>
      <c r="AT14" s="147">
        <v>2</v>
      </c>
      <c r="AU14" s="147">
        <f>IF(AT14=1,G14,0)</f>
        <v>0</v>
      </c>
      <c r="AV14" s="147">
        <f>IF(AT14=2,G14,0)</f>
        <v>12720.400000000001</v>
      </c>
      <c r="AW14" s="147">
        <f>IF(AT14=3,G14,0)</f>
        <v>0</v>
      </c>
      <c r="AX14" s="147">
        <f>IF(AT14=4,G14,0)</f>
        <v>0</v>
      </c>
      <c r="AY14" s="147">
        <f>IF(AT14=5,G14,0)</f>
        <v>0</v>
      </c>
      <c r="CT14" s="147">
        <v>4.704E-4</v>
      </c>
    </row>
    <row r="15" spans="1:98" x14ac:dyDescent="0.2">
      <c r="A15" s="170">
        <v>8</v>
      </c>
      <c r="B15" s="171" t="s">
        <v>98</v>
      </c>
      <c r="C15" s="172" t="s">
        <v>99</v>
      </c>
      <c r="D15" s="173" t="s">
        <v>85</v>
      </c>
      <c r="E15" s="174">
        <v>38</v>
      </c>
      <c r="F15" s="174">
        <v>210.10000000000002</v>
      </c>
      <c r="G15" s="175">
        <f t="shared" si="0"/>
        <v>7983.8000000000011</v>
      </c>
      <c r="I15" s="169">
        <v>2</v>
      </c>
      <c r="U15" s="147">
        <v>1</v>
      </c>
      <c r="V15" s="147">
        <v>7</v>
      </c>
      <c r="W15" s="147">
        <v>7</v>
      </c>
      <c r="AT15" s="147">
        <v>2</v>
      </c>
      <c r="AU15" s="147">
        <f>IF(AT15=1,G15,0)</f>
        <v>0</v>
      </c>
      <c r="AV15" s="147">
        <f>IF(AT15=2,G15,0)</f>
        <v>7983.8000000000011</v>
      </c>
      <c r="AW15" s="147">
        <f>IF(AT15=3,G15,0)</f>
        <v>0</v>
      </c>
      <c r="AX15" s="147">
        <f>IF(AT15=4,G15,0)</f>
        <v>0</v>
      </c>
      <c r="AY15" s="147">
        <f>IF(AT15=5,G15,0)</f>
        <v>0</v>
      </c>
      <c r="CT15" s="147">
        <v>3.814E-4</v>
      </c>
    </row>
    <row r="16" spans="1:98" x14ac:dyDescent="0.2">
      <c r="A16" s="170">
        <v>9</v>
      </c>
      <c r="B16" s="171" t="s">
        <v>100</v>
      </c>
      <c r="C16" s="172" t="s">
        <v>101</v>
      </c>
      <c r="D16" s="173" t="s">
        <v>102</v>
      </c>
      <c r="E16" s="174">
        <v>13</v>
      </c>
      <c r="F16" s="174">
        <v>123.20000000000002</v>
      </c>
      <c r="G16" s="175">
        <f t="shared" si="0"/>
        <v>1601.6000000000001</v>
      </c>
      <c r="I16" s="169">
        <v>2</v>
      </c>
      <c r="U16" s="147">
        <v>1</v>
      </c>
      <c r="V16" s="147">
        <v>7</v>
      </c>
      <c r="W16" s="147">
        <v>7</v>
      </c>
      <c r="AT16" s="147">
        <v>2</v>
      </c>
      <c r="AU16" s="147">
        <f>IF(AT16=1,G16,0)</f>
        <v>0</v>
      </c>
      <c r="AV16" s="147">
        <f>IF(AT16=2,G16,0)</f>
        <v>1601.6000000000001</v>
      </c>
      <c r="AW16" s="147">
        <f>IF(AT16=3,G16,0)</f>
        <v>0</v>
      </c>
      <c r="AX16" s="147">
        <f>IF(AT16=4,G16,0)</f>
        <v>0</v>
      </c>
      <c r="AY16" s="147">
        <f>IF(AT16=5,G16,0)</f>
        <v>0</v>
      </c>
      <c r="CT16" s="147">
        <v>0</v>
      </c>
    </row>
    <row r="17" spans="1:98" x14ac:dyDescent="0.2">
      <c r="A17" s="170">
        <v>10</v>
      </c>
      <c r="B17" s="171" t="s">
        <v>103</v>
      </c>
      <c r="C17" s="172" t="s">
        <v>104</v>
      </c>
      <c r="D17" s="173" t="s">
        <v>102</v>
      </c>
      <c r="E17" s="174">
        <v>9</v>
      </c>
      <c r="F17" s="174">
        <v>129.80000000000001</v>
      </c>
      <c r="G17" s="175">
        <f t="shared" si="0"/>
        <v>1168.2</v>
      </c>
      <c r="I17" s="169">
        <v>2</v>
      </c>
      <c r="U17" s="147">
        <v>1</v>
      </c>
      <c r="V17" s="147">
        <v>7</v>
      </c>
      <c r="W17" s="147">
        <v>7</v>
      </c>
      <c r="AT17" s="147">
        <v>2</v>
      </c>
      <c r="AU17" s="147">
        <f>IF(AT17=1,G17,0)</f>
        <v>0</v>
      </c>
      <c r="AV17" s="147">
        <f>IF(AT17=2,G17,0)</f>
        <v>1168.2</v>
      </c>
      <c r="AW17" s="147">
        <f>IF(AT17=3,G17,0)</f>
        <v>0</v>
      </c>
      <c r="AX17" s="147">
        <f>IF(AT17=4,G17,0)</f>
        <v>0</v>
      </c>
      <c r="AY17" s="147">
        <f>IF(AT17=5,G17,0)</f>
        <v>0</v>
      </c>
      <c r="CT17" s="147">
        <v>0</v>
      </c>
    </row>
    <row r="18" spans="1:98" x14ac:dyDescent="0.2">
      <c r="A18" s="170">
        <v>11</v>
      </c>
      <c r="B18" s="171" t="s">
        <v>105</v>
      </c>
      <c r="C18" s="172" t="s">
        <v>106</v>
      </c>
      <c r="D18" s="173" t="s">
        <v>102</v>
      </c>
      <c r="E18" s="174">
        <v>1</v>
      </c>
      <c r="F18" s="174">
        <v>141.9</v>
      </c>
      <c r="G18" s="175">
        <f t="shared" si="0"/>
        <v>141.9</v>
      </c>
      <c r="I18" s="169">
        <v>2</v>
      </c>
      <c r="U18" s="147">
        <v>1</v>
      </c>
      <c r="V18" s="147">
        <v>7</v>
      </c>
      <c r="W18" s="147">
        <v>7</v>
      </c>
      <c r="AT18" s="147">
        <v>2</v>
      </c>
      <c r="AU18" s="147">
        <f>IF(AT18=1,G18,0)</f>
        <v>0</v>
      </c>
      <c r="AV18" s="147">
        <f>IF(AT18=2,G18,0)</f>
        <v>141.9</v>
      </c>
      <c r="AW18" s="147">
        <f>IF(AT18=3,G18,0)</f>
        <v>0</v>
      </c>
      <c r="AX18" s="147">
        <f>IF(AT18=4,G18,0)</f>
        <v>0</v>
      </c>
      <c r="AY18" s="147">
        <f>IF(AT18=5,G18,0)</f>
        <v>0</v>
      </c>
      <c r="CT18" s="147">
        <v>0</v>
      </c>
    </row>
    <row r="19" spans="1:98" x14ac:dyDescent="0.2">
      <c r="A19" s="170">
        <v>12</v>
      </c>
      <c r="B19" s="171" t="s">
        <v>107</v>
      </c>
      <c r="C19" s="172" t="s">
        <v>108</v>
      </c>
      <c r="D19" s="173" t="s">
        <v>102</v>
      </c>
      <c r="E19" s="174">
        <v>10</v>
      </c>
      <c r="F19" s="174">
        <v>156.20000000000002</v>
      </c>
      <c r="G19" s="175">
        <f t="shared" si="0"/>
        <v>1562.0000000000002</v>
      </c>
      <c r="I19" s="169">
        <v>2</v>
      </c>
      <c r="U19" s="147">
        <v>1</v>
      </c>
      <c r="V19" s="147">
        <v>7</v>
      </c>
      <c r="W19" s="147">
        <v>7</v>
      </c>
      <c r="AT19" s="147">
        <v>2</v>
      </c>
      <c r="AU19" s="147">
        <f>IF(AT19=1,G19,0)</f>
        <v>0</v>
      </c>
      <c r="AV19" s="147">
        <f>IF(AT19=2,G19,0)</f>
        <v>1562.0000000000002</v>
      </c>
      <c r="AW19" s="147">
        <f>IF(AT19=3,G19,0)</f>
        <v>0</v>
      </c>
      <c r="AX19" s="147">
        <f>IF(AT19=4,G19,0)</f>
        <v>0</v>
      </c>
      <c r="AY19" s="147">
        <f>IF(AT19=5,G19,0)</f>
        <v>0</v>
      </c>
      <c r="CT19" s="147">
        <v>0</v>
      </c>
    </row>
    <row r="20" spans="1:98" x14ac:dyDescent="0.2">
      <c r="A20" s="170">
        <v>13</v>
      </c>
      <c r="B20" s="171" t="s">
        <v>109</v>
      </c>
      <c r="C20" s="172" t="s">
        <v>279</v>
      </c>
      <c r="D20" s="173" t="s">
        <v>102</v>
      </c>
      <c r="E20" s="174">
        <v>3</v>
      </c>
      <c r="F20" s="174">
        <v>573.1</v>
      </c>
      <c r="G20" s="175">
        <f t="shared" si="0"/>
        <v>1719.3000000000002</v>
      </c>
      <c r="I20" s="169">
        <v>2</v>
      </c>
      <c r="U20" s="147">
        <v>1</v>
      </c>
      <c r="V20" s="147">
        <v>7</v>
      </c>
      <c r="W20" s="147">
        <v>7</v>
      </c>
      <c r="AT20" s="147">
        <v>2</v>
      </c>
      <c r="AU20" s="147">
        <f>IF(AT20=1,G20,0)</f>
        <v>0</v>
      </c>
      <c r="AV20" s="147">
        <f>IF(AT20=2,G20,0)</f>
        <v>1719.3000000000002</v>
      </c>
      <c r="AW20" s="147">
        <f>IF(AT20=3,G20,0)</f>
        <v>0</v>
      </c>
      <c r="AX20" s="147">
        <f>IF(AT20=4,G20,0)</f>
        <v>0</v>
      </c>
      <c r="AY20" s="147">
        <f>IF(AT20=5,G20,0)</f>
        <v>0</v>
      </c>
      <c r="CT20" s="147">
        <v>4.8000000000000001E-4</v>
      </c>
    </row>
    <row r="21" spans="1:98" x14ac:dyDescent="0.2">
      <c r="A21" s="170">
        <v>14</v>
      </c>
      <c r="B21" s="171" t="s">
        <v>259</v>
      </c>
      <c r="C21" s="172" t="s">
        <v>280</v>
      </c>
      <c r="D21" s="173" t="s">
        <v>102</v>
      </c>
      <c r="E21" s="174">
        <v>1</v>
      </c>
      <c r="F21" s="174">
        <v>365.20000000000005</v>
      </c>
      <c r="G21" s="175">
        <f t="shared" si="0"/>
        <v>365.20000000000005</v>
      </c>
      <c r="I21" s="169">
        <v>2</v>
      </c>
      <c r="U21" s="147">
        <v>12</v>
      </c>
      <c r="V21" s="147">
        <v>0</v>
      </c>
      <c r="W21" s="147">
        <v>23</v>
      </c>
      <c r="AT21" s="147">
        <v>2</v>
      </c>
      <c r="AU21" s="147">
        <f>IF(AT21=1,G21,0)</f>
        <v>0</v>
      </c>
      <c r="AV21" s="147">
        <f>IF(AT21=2,G21,0)</f>
        <v>365.20000000000005</v>
      </c>
      <c r="AW21" s="147">
        <f>IF(AT21=3,G21,0)</f>
        <v>0</v>
      </c>
      <c r="AX21" s="147">
        <f>IF(AT21=4,G21,0)</f>
        <v>0</v>
      </c>
      <c r="AY21" s="147">
        <f>IF(AT21=5,G21,0)</f>
        <v>0</v>
      </c>
      <c r="CT21" s="147">
        <v>0</v>
      </c>
    </row>
    <row r="22" spans="1:98" x14ac:dyDescent="0.2">
      <c r="A22" s="170">
        <v>15</v>
      </c>
      <c r="B22" s="171" t="s">
        <v>260</v>
      </c>
      <c r="C22" s="172" t="s">
        <v>281</v>
      </c>
      <c r="D22" s="173" t="s">
        <v>102</v>
      </c>
      <c r="E22" s="174">
        <v>1</v>
      </c>
      <c r="F22" s="174">
        <v>1164.9000000000001</v>
      </c>
      <c r="G22" s="175">
        <f t="shared" si="0"/>
        <v>1164.9000000000001</v>
      </c>
      <c r="I22" s="169">
        <v>2</v>
      </c>
      <c r="U22" s="147">
        <v>12</v>
      </c>
      <c r="V22" s="147">
        <v>0</v>
      </c>
      <c r="W22" s="147">
        <v>24</v>
      </c>
      <c r="AT22" s="147">
        <v>2</v>
      </c>
      <c r="AU22" s="147">
        <f>IF(AT22=1,G22,0)</f>
        <v>0</v>
      </c>
      <c r="AV22" s="147">
        <f>IF(AT22=2,G22,0)</f>
        <v>1164.9000000000001</v>
      </c>
      <c r="AW22" s="147">
        <f>IF(AT22=3,G22,0)</f>
        <v>0</v>
      </c>
      <c r="AX22" s="147">
        <f>IF(AT22=4,G22,0)</f>
        <v>0</v>
      </c>
      <c r="AY22" s="147">
        <f>IF(AT22=5,G22,0)</f>
        <v>0</v>
      </c>
      <c r="CT22" s="147">
        <v>0</v>
      </c>
    </row>
    <row r="23" spans="1:98" x14ac:dyDescent="0.2">
      <c r="A23" s="170">
        <v>16</v>
      </c>
      <c r="B23" s="171" t="s">
        <v>110</v>
      </c>
      <c r="C23" s="172" t="s">
        <v>111</v>
      </c>
      <c r="D23" s="173" t="s">
        <v>102</v>
      </c>
      <c r="E23" s="174">
        <v>2</v>
      </c>
      <c r="F23" s="174">
        <v>104.50000000000001</v>
      </c>
      <c r="G23" s="175">
        <f t="shared" si="0"/>
        <v>209.00000000000003</v>
      </c>
      <c r="I23" s="169">
        <v>2</v>
      </c>
      <c r="U23" s="147">
        <v>1</v>
      </c>
      <c r="V23" s="147">
        <v>7</v>
      </c>
      <c r="W23" s="147">
        <v>7</v>
      </c>
      <c r="AT23" s="147">
        <v>2</v>
      </c>
      <c r="AU23" s="147">
        <f>IF(AT23=1,G23,0)</f>
        <v>0</v>
      </c>
      <c r="AV23" s="147">
        <f>IF(AT23=2,G23,0)</f>
        <v>209.00000000000003</v>
      </c>
      <c r="AW23" s="147">
        <f>IF(AT23=3,G23,0)</f>
        <v>0</v>
      </c>
      <c r="AX23" s="147">
        <f>IF(AT23=4,G23,0)</f>
        <v>0</v>
      </c>
      <c r="AY23" s="147">
        <f>IF(AT23=5,G23,0)</f>
        <v>0</v>
      </c>
      <c r="CT23" s="147">
        <v>2.0000000000000001E-4</v>
      </c>
    </row>
    <row r="24" spans="1:98" x14ac:dyDescent="0.2">
      <c r="A24" s="170">
        <v>17</v>
      </c>
      <c r="B24" s="171" t="s">
        <v>261</v>
      </c>
      <c r="C24" s="172" t="s">
        <v>282</v>
      </c>
      <c r="D24" s="173" t="s">
        <v>102</v>
      </c>
      <c r="E24" s="174">
        <v>7</v>
      </c>
      <c r="F24" s="174">
        <v>3916.0000000000005</v>
      </c>
      <c r="G24" s="175">
        <f t="shared" si="0"/>
        <v>27412.000000000004</v>
      </c>
      <c r="I24" s="169">
        <v>2</v>
      </c>
      <c r="U24" s="147">
        <v>12</v>
      </c>
      <c r="V24" s="147">
        <v>0</v>
      </c>
      <c r="W24" s="147">
        <v>76</v>
      </c>
      <c r="AT24" s="147">
        <v>2</v>
      </c>
      <c r="AU24" s="147">
        <f>IF(AT24=1,G24,0)</f>
        <v>0</v>
      </c>
      <c r="AV24" s="147">
        <f>IF(AT24=2,G24,0)</f>
        <v>27412.000000000004</v>
      </c>
      <c r="AW24" s="147">
        <f>IF(AT24=3,G24,0)</f>
        <v>0</v>
      </c>
      <c r="AX24" s="147">
        <f>IF(AT24=4,G24,0)</f>
        <v>0</v>
      </c>
      <c r="AY24" s="147">
        <f>IF(AT24=5,G24,0)</f>
        <v>0</v>
      </c>
      <c r="CT24" s="147">
        <v>0</v>
      </c>
    </row>
    <row r="25" spans="1:98" x14ac:dyDescent="0.2">
      <c r="A25" s="170">
        <v>18</v>
      </c>
      <c r="B25" s="171" t="s">
        <v>262</v>
      </c>
      <c r="C25" s="172" t="s">
        <v>112</v>
      </c>
      <c r="D25" s="173" t="s">
        <v>102</v>
      </c>
      <c r="E25" s="174">
        <v>7</v>
      </c>
      <c r="F25" s="174">
        <v>462.00000000000006</v>
      </c>
      <c r="G25" s="175">
        <f t="shared" si="0"/>
        <v>3234.0000000000005</v>
      </c>
      <c r="I25" s="169">
        <v>2</v>
      </c>
      <c r="U25" s="147">
        <v>12</v>
      </c>
      <c r="V25" s="147">
        <v>0</v>
      </c>
      <c r="W25" s="147">
        <v>97</v>
      </c>
      <c r="AT25" s="147">
        <v>2</v>
      </c>
      <c r="AU25" s="147">
        <f>IF(AT25=1,G25,0)</f>
        <v>0</v>
      </c>
      <c r="AV25" s="147">
        <f>IF(AT25=2,G25,0)</f>
        <v>3234.0000000000005</v>
      </c>
      <c r="AW25" s="147">
        <f>IF(AT25=3,G25,0)</f>
        <v>0</v>
      </c>
      <c r="AX25" s="147">
        <f>IF(AT25=4,G25,0)</f>
        <v>0</v>
      </c>
      <c r="AY25" s="147">
        <f>IF(AT25=5,G25,0)</f>
        <v>0</v>
      </c>
      <c r="CT25" s="147">
        <v>0</v>
      </c>
    </row>
    <row r="26" spans="1:98" x14ac:dyDescent="0.2">
      <c r="A26" s="170">
        <v>19</v>
      </c>
      <c r="B26" s="171" t="s">
        <v>263</v>
      </c>
      <c r="C26" s="172" t="s">
        <v>113</v>
      </c>
      <c r="D26" s="173" t="s">
        <v>184</v>
      </c>
      <c r="E26" s="174">
        <v>1</v>
      </c>
      <c r="F26" s="174">
        <v>5500</v>
      </c>
      <c r="G26" s="175">
        <f t="shared" si="0"/>
        <v>5500</v>
      </c>
      <c r="I26" s="169">
        <v>2</v>
      </c>
      <c r="U26" s="147">
        <v>12</v>
      </c>
      <c r="V26" s="147">
        <v>0</v>
      </c>
      <c r="W26" s="147">
        <v>94</v>
      </c>
      <c r="AT26" s="147">
        <v>2</v>
      </c>
      <c r="AU26" s="147">
        <f>IF(AT26=1,G26,0)</f>
        <v>0</v>
      </c>
      <c r="AV26" s="147">
        <f>IF(AT26=2,G26,0)</f>
        <v>5500</v>
      </c>
      <c r="AW26" s="147">
        <f>IF(AT26=3,G26,0)</f>
        <v>0</v>
      </c>
      <c r="AX26" s="147">
        <f>IF(AT26=4,G26,0)</f>
        <v>0</v>
      </c>
      <c r="AY26" s="147">
        <f>IF(AT26=5,G26,0)</f>
        <v>0</v>
      </c>
      <c r="CT26" s="147">
        <v>0</v>
      </c>
    </row>
    <row r="27" spans="1:98" x14ac:dyDescent="0.2">
      <c r="A27" s="170">
        <v>20</v>
      </c>
      <c r="B27" s="171" t="s">
        <v>264</v>
      </c>
      <c r="C27" s="172" t="s">
        <v>114</v>
      </c>
      <c r="D27" s="173" t="s">
        <v>115</v>
      </c>
      <c r="E27" s="174">
        <v>35</v>
      </c>
      <c r="F27" s="174">
        <v>275</v>
      </c>
      <c r="G27" s="175">
        <f t="shared" si="0"/>
        <v>9625</v>
      </c>
      <c r="I27" s="169">
        <v>2</v>
      </c>
      <c r="U27" s="147">
        <v>12</v>
      </c>
      <c r="V27" s="147">
        <v>0</v>
      </c>
      <c r="W27" s="147">
        <v>126</v>
      </c>
      <c r="AT27" s="147">
        <v>2</v>
      </c>
      <c r="AU27" s="147">
        <f>IF(AT27=1,G27,0)</f>
        <v>0</v>
      </c>
      <c r="AV27" s="147">
        <f>IF(AT27=2,G27,0)</f>
        <v>9625</v>
      </c>
      <c r="AW27" s="147">
        <f>IF(AT27=3,G27,0)</f>
        <v>0</v>
      </c>
      <c r="AX27" s="147">
        <f>IF(AT27=4,G27,0)</f>
        <v>0</v>
      </c>
      <c r="AY27" s="147">
        <f>IF(AT27=5,G27,0)</f>
        <v>0</v>
      </c>
      <c r="CT27" s="147">
        <v>0</v>
      </c>
    </row>
    <row r="28" spans="1:98" x14ac:dyDescent="0.2">
      <c r="A28" s="170">
        <v>21</v>
      </c>
      <c r="B28" s="171" t="s">
        <v>116</v>
      </c>
      <c r="C28" s="172" t="s">
        <v>117</v>
      </c>
      <c r="D28" s="173" t="s">
        <v>85</v>
      </c>
      <c r="E28" s="174">
        <v>237</v>
      </c>
      <c r="F28" s="174">
        <v>12.100000000000001</v>
      </c>
      <c r="G28" s="175">
        <f t="shared" si="0"/>
        <v>2867.7000000000003</v>
      </c>
      <c r="I28" s="169">
        <v>2</v>
      </c>
      <c r="U28" s="147">
        <v>1</v>
      </c>
      <c r="V28" s="147">
        <v>7</v>
      </c>
      <c r="W28" s="147">
        <v>7</v>
      </c>
      <c r="AT28" s="147">
        <v>2</v>
      </c>
      <c r="AU28" s="147">
        <f>IF(AT28=1,G28,0)</f>
        <v>0</v>
      </c>
      <c r="AV28" s="147">
        <f>IF(AT28=2,G28,0)</f>
        <v>2867.7000000000003</v>
      </c>
      <c r="AW28" s="147">
        <f>IF(AT28=3,G28,0)</f>
        <v>0</v>
      </c>
      <c r="AX28" s="147">
        <f>IF(AT28=4,G28,0)</f>
        <v>0</v>
      </c>
      <c r="AY28" s="147">
        <f>IF(AT28=5,G28,0)</f>
        <v>0</v>
      </c>
      <c r="CT28" s="147">
        <v>0</v>
      </c>
    </row>
    <row r="29" spans="1:98" x14ac:dyDescent="0.2">
      <c r="A29" s="176"/>
      <c r="B29" s="177" t="s">
        <v>76</v>
      </c>
      <c r="C29" s="178" t="str">
        <f>CONCATENATE(B7," ",C7)</f>
        <v>721 Vnitřní kanalizace</v>
      </c>
      <c r="D29" s="176"/>
      <c r="E29" s="179"/>
      <c r="F29" s="179">
        <v>0</v>
      </c>
      <c r="G29" s="180">
        <f>SUM(G7:G28)</f>
        <v>122769.9</v>
      </c>
      <c r="I29" s="169">
        <v>4</v>
      </c>
      <c r="AU29" s="181">
        <f>SUM(AU7:AU28)</f>
        <v>0</v>
      </c>
      <c r="AV29" s="181">
        <f>SUM(AV7:AV28)</f>
        <v>122769.9</v>
      </c>
      <c r="AW29" s="181">
        <f>SUM(AW7:AW28)</f>
        <v>0</v>
      </c>
      <c r="AX29" s="181">
        <f>SUM(AX7:AX28)</f>
        <v>0</v>
      </c>
      <c r="AY29" s="181">
        <f>SUM(AY7:AY28)</f>
        <v>0</v>
      </c>
    </row>
    <row r="30" spans="1:98" x14ac:dyDescent="0.2">
      <c r="A30" s="162" t="s">
        <v>74</v>
      </c>
      <c r="B30" s="163" t="s">
        <v>118</v>
      </c>
      <c r="C30" s="164" t="s">
        <v>119</v>
      </c>
      <c r="D30" s="165"/>
      <c r="E30" s="166"/>
      <c r="F30" s="166">
        <v>0</v>
      </c>
      <c r="G30" s="167"/>
      <c r="H30" s="168"/>
      <c r="I30" s="169">
        <v>1</v>
      </c>
    </row>
    <row r="31" spans="1:98" x14ac:dyDescent="0.2">
      <c r="A31" s="170">
        <v>22</v>
      </c>
      <c r="B31" s="171" t="s">
        <v>120</v>
      </c>
      <c r="C31" s="172" t="s">
        <v>283</v>
      </c>
      <c r="D31" s="173" t="s">
        <v>85</v>
      </c>
      <c r="E31" s="174">
        <v>385</v>
      </c>
      <c r="F31" s="174">
        <v>140.80000000000001</v>
      </c>
      <c r="G31" s="175">
        <f t="shared" ref="G31:G74" si="1">E31*F31</f>
        <v>54208.000000000007</v>
      </c>
      <c r="I31" s="169">
        <v>2</v>
      </c>
      <c r="U31" s="147">
        <v>1</v>
      </c>
      <c r="V31" s="147">
        <v>7</v>
      </c>
      <c r="W31" s="147">
        <v>7</v>
      </c>
      <c r="AT31" s="147">
        <v>2</v>
      </c>
      <c r="AU31" s="147">
        <f>IF(AT31=1,G31,0)</f>
        <v>0</v>
      </c>
      <c r="AV31" s="147">
        <f>IF(AT31=2,G31,0)</f>
        <v>54208.000000000007</v>
      </c>
      <c r="AW31" s="147">
        <f>IF(AT31=3,G31,0)</f>
        <v>0</v>
      </c>
      <c r="AX31" s="147">
        <f>IF(AT31=4,G31,0)</f>
        <v>0</v>
      </c>
      <c r="AY31" s="147">
        <f>IF(AT31=5,G31,0)</f>
        <v>0</v>
      </c>
      <c r="CT31" s="147">
        <v>2.7999999999999998E-4</v>
      </c>
    </row>
    <row r="32" spans="1:98" x14ac:dyDescent="0.2">
      <c r="A32" s="170">
        <v>23</v>
      </c>
      <c r="B32" s="171" t="s">
        <v>121</v>
      </c>
      <c r="C32" s="172" t="s">
        <v>284</v>
      </c>
      <c r="D32" s="173" t="s">
        <v>85</v>
      </c>
      <c r="E32" s="174">
        <v>122</v>
      </c>
      <c r="F32" s="174">
        <v>229.9</v>
      </c>
      <c r="G32" s="175">
        <f t="shared" si="1"/>
        <v>28047.8</v>
      </c>
      <c r="I32" s="169">
        <v>2</v>
      </c>
      <c r="U32" s="147">
        <v>1</v>
      </c>
      <c r="V32" s="147">
        <v>7</v>
      </c>
      <c r="W32" s="147">
        <v>7</v>
      </c>
      <c r="AT32" s="147">
        <v>2</v>
      </c>
      <c r="AU32" s="147">
        <f>IF(AT32=1,G32,0)</f>
        <v>0</v>
      </c>
      <c r="AV32" s="147">
        <f>IF(AT32=2,G32,0)</f>
        <v>28047.8</v>
      </c>
      <c r="AW32" s="147">
        <f>IF(AT32=3,G32,0)</f>
        <v>0</v>
      </c>
      <c r="AX32" s="147">
        <f>IF(AT32=4,G32,0)</f>
        <v>0</v>
      </c>
      <c r="AY32" s="147">
        <f>IF(AT32=5,G32,0)</f>
        <v>0</v>
      </c>
      <c r="CT32" s="147">
        <v>2.7999999999999998E-4</v>
      </c>
    </row>
    <row r="33" spans="1:98" x14ac:dyDescent="0.2">
      <c r="A33" s="170">
        <v>24</v>
      </c>
      <c r="B33" s="171" t="s">
        <v>122</v>
      </c>
      <c r="C33" s="172" t="s">
        <v>285</v>
      </c>
      <c r="D33" s="173" t="s">
        <v>85</v>
      </c>
      <c r="E33" s="174">
        <v>51</v>
      </c>
      <c r="F33" s="174">
        <v>314.60000000000002</v>
      </c>
      <c r="G33" s="175">
        <f t="shared" si="1"/>
        <v>16044.6</v>
      </c>
      <c r="I33" s="169">
        <v>2</v>
      </c>
      <c r="U33" s="147">
        <v>1</v>
      </c>
      <c r="V33" s="147">
        <v>7</v>
      </c>
      <c r="W33" s="147">
        <v>7</v>
      </c>
      <c r="AT33" s="147">
        <v>2</v>
      </c>
      <c r="AU33" s="147">
        <f>IF(AT33=1,G33,0)</f>
        <v>0</v>
      </c>
      <c r="AV33" s="147">
        <f>IF(AT33=2,G33,0)</f>
        <v>16044.6</v>
      </c>
      <c r="AW33" s="147">
        <f>IF(AT33=3,G33,0)</f>
        <v>0</v>
      </c>
      <c r="AX33" s="147">
        <f>IF(AT33=4,G33,0)</f>
        <v>0</v>
      </c>
      <c r="AY33" s="147">
        <f>IF(AT33=5,G33,0)</f>
        <v>0</v>
      </c>
      <c r="CT33" s="147">
        <v>2.7999999999999998E-4</v>
      </c>
    </row>
    <row r="34" spans="1:98" x14ac:dyDescent="0.2">
      <c r="A34" s="170">
        <v>25</v>
      </c>
      <c r="B34" s="171" t="s">
        <v>123</v>
      </c>
      <c r="C34" s="172" t="s">
        <v>286</v>
      </c>
      <c r="D34" s="173" t="s">
        <v>85</v>
      </c>
      <c r="E34" s="174">
        <v>18</v>
      </c>
      <c r="F34" s="174">
        <v>390.50000000000006</v>
      </c>
      <c r="G34" s="175">
        <f t="shared" si="1"/>
        <v>7029.0000000000009</v>
      </c>
      <c r="I34" s="169">
        <v>2</v>
      </c>
      <c r="U34" s="147">
        <v>1</v>
      </c>
      <c r="V34" s="147">
        <v>7</v>
      </c>
      <c r="W34" s="147">
        <v>7</v>
      </c>
      <c r="AT34" s="147">
        <v>2</v>
      </c>
      <c r="AU34" s="147">
        <f>IF(AT34=1,G34,0)</f>
        <v>0</v>
      </c>
      <c r="AV34" s="147">
        <f>IF(AT34=2,G34,0)</f>
        <v>7029.0000000000009</v>
      </c>
      <c r="AW34" s="147">
        <f>IF(AT34=3,G34,0)</f>
        <v>0</v>
      </c>
      <c r="AX34" s="147">
        <f>IF(AT34=4,G34,0)</f>
        <v>0</v>
      </c>
      <c r="AY34" s="147">
        <f>IF(AT34=5,G34,0)</f>
        <v>0</v>
      </c>
      <c r="CT34" s="147">
        <v>2.7999999999999998E-4</v>
      </c>
    </row>
    <row r="35" spans="1:98" x14ac:dyDescent="0.2">
      <c r="A35" s="170">
        <v>26</v>
      </c>
      <c r="B35" s="171" t="s">
        <v>124</v>
      </c>
      <c r="C35" s="172" t="s">
        <v>287</v>
      </c>
      <c r="D35" s="173" t="s">
        <v>85</v>
      </c>
      <c r="E35" s="174">
        <v>5</v>
      </c>
      <c r="F35" s="174">
        <v>453.20000000000005</v>
      </c>
      <c r="G35" s="175">
        <f t="shared" si="1"/>
        <v>2266</v>
      </c>
      <c r="I35" s="169">
        <v>2</v>
      </c>
      <c r="U35" s="147">
        <v>1</v>
      </c>
      <c r="V35" s="147">
        <v>7</v>
      </c>
      <c r="W35" s="147">
        <v>7</v>
      </c>
      <c r="AT35" s="147">
        <v>2</v>
      </c>
      <c r="AU35" s="147">
        <f>IF(AT35=1,G35,0)</f>
        <v>0</v>
      </c>
      <c r="AV35" s="147">
        <f>IF(AT35=2,G35,0)</f>
        <v>2266</v>
      </c>
      <c r="AW35" s="147">
        <f>IF(AT35=3,G35,0)</f>
        <v>0</v>
      </c>
      <c r="AX35" s="147">
        <f>IF(AT35=4,G35,0)</f>
        <v>0</v>
      </c>
      <c r="AY35" s="147">
        <f>IF(AT35=5,G35,0)</f>
        <v>0</v>
      </c>
      <c r="CT35" s="147">
        <v>2.7999999999999998E-4</v>
      </c>
    </row>
    <row r="36" spans="1:98" x14ac:dyDescent="0.2">
      <c r="A36" s="170">
        <v>27</v>
      </c>
      <c r="B36" s="171" t="s">
        <v>125</v>
      </c>
      <c r="C36" s="172" t="s">
        <v>126</v>
      </c>
      <c r="D36" s="173" t="s">
        <v>85</v>
      </c>
      <c r="E36" s="174">
        <v>184</v>
      </c>
      <c r="F36" s="174">
        <v>126.50000000000001</v>
      </c>
      <c r="G36" s="175">
        <f t="shared" si="1"/>
        <v>23276.000000000004</v>
      </c>
      <c r="I36" s="169">
        <v>2</v>
      </c>
      <c r="U36" s="147">
        <v>1</v>
      </c>
      <c r="V36" s="147">
        <v>7</v>
      </c>
      <c r="W36" s="147">
        <v>7</v>
      </c>
      <c r="AT36" s="147">
        <v>2</v>
      </c>
      <c r="AU36" s="147">
        <f>IF(AT36=1,G36,0)</f>
        <v>0</v>
      </c>
      <c r="AV36" s="147">
        <f>IF(AT36=2,G36,0)</f>
        <v>23276.000000000004</v>
      </c>
      <c r="AW36" s="147">
        <f>IF(AT36=3,G36,0)</f>
        <v>0</v>
      </c>
      <c r="AX36" s="147">
        <f>IF(AT36=4,G36,0)</f>
        <v>0</v>
      </c>
      <c r="AY36" s="147">
        <f>IF(AT36=5,G36,0)</f>
        <v>0</v>
      </c>
      <c r="CT36" s="147">
        <v>2.7999999999999998E-4</v>
      </c>
    </row>
    <row r="37" spans="1:98" x14ac:dyDescent="0.2">
      <c r="A37" s="170">
        <v>28</v>
      </c>
      <c r="B37" s="171" t="s">
        <v>127</v>
      </c>
      <c r="C37" s="172" t="s">
        <v>128</v>
      </c>
      <c r="D37" s="173" t="s">
        <v>85</v>
      </c>
      <c r="E37" s="174">
        <v>122</v>
      </c>
      <c r="F37" s="174">
        <v>137.5</v>
      </c>
      <c r="G37" s="175">
        <f t="shared" si="1"/>
        <v>16775</v>
      </c>
      <c r="I37" s="169">
        <v>2</v>
      </c>
      <c r="U37" s="147">
        <v>1</v>
      </c>
      <c r="V37" s="147">
        <v>7</v>
      </c>
      <c r="W37" s="147">
        <v>7</v>
      </c>
      <c r="AT37" s="147">
        <v>2</v>
      </c>
      <c r="AU37" s="147">
        <f>IF(AT37=1,G37,0)</f>
        <v>0</v>
      </c>
      <c r="AV37" s="147">
        <f>IF(AT37=2,G37,0)</f>
        <v>16775</v>
      </c>
      <c r="AW37" s="147">
        <f>IF(AT37=3,G37,0)</f>
        <v>0</v>
      </c>
      <c r="AX37" s="147">
        <f>IF(AT37=4,G37,0)</f>
        <v>0</v>
      </c>
      <c r="AY37" s="147">
        <f>IF(AT37=5,G37,0)</f>
        <v>0</v>
      </c>
      <c r="CT37" s="147">
        <v>2.7999999999999998E-4</v>
      </c>
    </row>
    <row r="38" spans="1:98" x14ac:dyDescent="0.2">
      <c r="A38" s="170">
        <v>29</v>
      </c>
      <c r="B38" s="171" t="s">
        <v>129</v>
      </c>
      <c r="C38" s="172" t="s">
        <v>130</v>
      </c>
      <c r="D38" s="173" t="s">
        <v>85</v>
      </c>
      <c r="E38" s="174">
        <v>51</v>
      </c>
      <c r="F38" s="174">
        <v>159.5</v>
      </c>
      <c r="G38" s="175">
        <f t="shared" si="1"/>
        <v>8134.5</v>
      </c>
      <c r="I38" s="169">
        <v>2</v>
      </c>
      <c r="U38" s="147">
        <v>1</v>
      </c>
      <c r="V38" s="147">
        <v>7</v>
      </c>
      <c r="W38" s="147">
        <v>7</v>
      </c>
      <c r="AT38" s="147">
        <v>2</v>
      </c>
      <c r="AU38" s="147">
        <f>IF(AT38=1,G38,0)</f>
        <v>0</v>
      </c>
      <c r="AV38" s="147">
        <f>IF(AT38=2,G38,0)</f>
        <v>8134.5</v>
      </c>
      <c r="AW38" s="147">
        <f>IF(AT38=3,G38,0)</f>
        <v>0</v>
      </c>
      <c r="AX38" s="147">
        <f>IF(AT38=4,G38,0)</f>
        <v>0</v>
      </c>
      <c r="AY38" s="147">
        <f>IF(AT38=5,G38,0)</f>
        <v>0</v>
      </c>
      <c r="CT38" s="147">
        <v>2.7999999999999998E-4</v>
      </c>
    </row>
    <row r="39" spans="1:98" x14ac:dyDescent="0.2">
      <c r="A39" s="170">
        <v>30</v>
      </c>
      <c r="B39" s="171" t="s">
        <v>131</v>
      </c>
      <c r="C39" s="172" t="s">
        <v>132</v>
      </c>
      <c r="D39" s="173" t="s">
        <v>85</v>
      </c>
      <c r="E39" s="174">
        <v>18</v>
      </c>
      <c r="F39" s="174">
        <v>181.50000000000003</v>
      </c>
      <c r="G39" s="175">
        <f t="shared" si="1"/>
        <v>3267.0000000000005</v>
      </c>
      <c r="I39" s="169">
        <v>2</v>
      </c>
      <c r="U39" s="147">
        <v>1</v>
      </c>
      <c r="V39" s="147">
        <v>7</v>
      </c>
      <c r="W39" s="147">
        <v>7</v>
      </c>
      <c r="AT39" s="147">
        <v>2</v>
      </c>
      <c r="AU39" s="147">
        <f>IF(AT39=1,G39,0)</f>
        <v>0</v>
      </c>
      <c r="AV39" s="147">
        <f>IF(AT39=2,G39,0)</f>
        <v>3267.0000000000005</v>
      </c>
      <c r="AW39" s="147">
        <f>IF(AT39=3,G39,0)</f>
        <v>0</v>
      </c>
      <c r="AX39" s="147">
        <f>IF(AT39=4,G39,0)</f>
        <v>0</v>
      </c>
      <c r="AY39" s="147">
        <f>IF(AT39=5,G39,0)</f>
        <v>0</v>
      </c>
      <c r="CT39" s="147">
        <v>2.7999999999999998E-4</v>
      </c>
    </row>
    <row r="40" spans="1:98" x14ac:dyDescent="0.2">
      <c r="A40" s="170">
        <v>31</v>
      </c>
      <c r="B40" s="171" t="s">
        <v>133</v>
      </c>
      <c r="C40" s="172" t="s">
        <v>134</v>
      </c>
      <c r="D40" s="173" t="s">
        <v>85</v>
      </c>
      <c r="E40" s="174">
        <v>5</v>
      </c>
      <c r="F40" s="174">
        <v>214.50000000000003</v>
      </c>
      <c r="G40" s="175">
        <f t="shared" si="1"/>
        <v>1072.5000000000002</v>
      </c>
      <c r="I40" s="169">
        <v>2</v>
      </c>
      <c r="U40" s="147">
        <v>1</v>
      </c>
      <c r="V40" s="147">
        <v>7</v>
      </c>
      <c r="W40" s="147">
        <v>7</v>
      </c>
      <c r="AT40" s="147">
        <v>2</v>
      </c>
      <c r="AU40" s="147">
        <f>IF(AT40=1,G40,0)</f>
        <v>0</v>
      </c>
      <c r="AV40" s="147">
        <f>IF(AT40=2,G40,0)</f>
        <v>1072.5000000000002</v>
      </c>
      <c r="AW40" s="147">
        <f>IF(AT40=3,G40,0)</f>
        <v>0</v>
      </c>
      <c r="AX40" s="147">
        <f>IF(AT40=4,G40,0)</f>
        <v>0</v>
      </c>
      <c r="AY40" s="147">
        <f>IF(AT40=5,G40,0)</f>
        <v>0</v>
      </c>
      <c r="CT40" s="147">
        <v>2.7999999999999998E-4</v>
      </c>
    </row>
    <row r="41" spans="1:98" x14ac:dyDescent="0.2">
      <c r="A41" s="170">
        <v>32</v>
      </c>
      <c r="B41" s="171" t="s">
        <v>135</v>
      </c>
      <c r="C41" s="172" t="s">
        <v>288</v>
      </c>
      <c r="D41" s="173" t="s">
        <v>102</v>
      </c>
      <c r="E41" s="174">
        <v>46</v>
      </c>
      <c r="F41" s="174">
        <v>46.2</v>
      </c>
      <c r="G41" s="175">
        <f t="shared" si="1"/>
        <v>2125.2000000000003</v>
      </c>
      <c r="I41" s="169">
        <v>2</v>
      </c>
      <c r="U41" s="147">
        <v>1</v>
      </c>
      <c r="V41" s="147">
        <v>7</v>
      </c>
      <c r="W41" s="147">
        <v>7</v>
      </c>
      <c r="AT41" s="147">
        <v>2</v>
      </c>
      <c r="AU41" s="147">
        <f>IF(AT41=1,G41,0)</f>
        <v>0</v>
      </c>
      <c r="AV41" s="147">
        <f>IF(AT41=2,G41,0)</f>
        <v>2125.2000000000003</v>
      </c>
      <c r="AW41" s="147">
        <f>IF(AT41=3,G41,0)</f>
        <v>0</v>
      </c>
      <c r="AX41" s="147">
        <f>IF(AT41=4,G41,0)</f>
        <v>0</v>
      </c>
      <c r="AY41" s="147">
        <f>IF(AT41=5,G41,0)</f>
        <v>0</v>
      </c>
      <c r="CT41" s="147">
        <v>2.7999999999999998E-4</v>
      </c>
    </row>
    <row r="42" spans="1:98" x14ac:dyDescent="0.2">
      <c r="A42" s="170">
        <v>33</v>
      </c>
      <c r="B42" s="171" t="s">
        <v>136</v>
      </c>
      <c r="C42" s="172" t="s">
        <v>137</v>
      </c>
      <c r="D42" s="173" t="s">
        <v>102</v>
      </c>
      <c r="E42" s="174">
        <v>2</v>
      </c>
      <c r="F42" s="174">
        <v>74.800000000000011</v>
      </c>
      <c r="G42" s="175">
        <f t="shared" si="1"/>
        <v>149.60000000000002</v>
      </c>
      <c r="I42" s="169">
        <v>2</v>
      </c>
      <c r="U42" s="147">
        <v>1</v>
      </c>
      <c r="V42" s="147">
        <v>7</v>
      </c>
      <c r="W42" s="147">
        <v>7</v>
      </c>
      <c r="AT42" s="147">
        <v>2</v>
      </c>
      <c r="AU42" s="147">
        <f>IF(AT42=1,G42,0)</f>
        <v>0</v>
      </c>
      <c r="AV42" s="147">
        <f>IF(AT42=2,G42,0)</f>
        <v>149.60000000000002</v>
      </c>
      <c r="AW42" s="147">
        <f>IF(AT42=3,G42,0)</f>
        <v>0</v>
      </c>
      <c r="AX42" s="147">
        <f>IF(AT42=4,G42,0)</f>
        <v>0</v>
      </c>
      <c r="AY42" s="147">
        <f>IF(AT42=5,G42,0)</f>
        <v>0</v>
      </c>
      <c r="CT42" s="147">
        <v>0</v>
      </c>
    </row>
    <row r="43" spans="1:98" x14ac:dyDescent="0.2">
      <c r="A43" s="170">
        <v>34</v>
      </c>
      <c r="B43" s="171" t="s">
        <v>138</v>
      </c>
      <c r="C43" s="172" t="s">
        <v>139</v>
      </c>
      <c r="D43" s="173" t="s">
        <v>102</v>
      </c>
      <c r="E43" s="174">
        <v>46</v>
      </c>
      <c r="F43" s="174">
        <v>73.7</v>
      </c>
      <c r="G43" s="175">
        <f t="shared" si="1"/>
        <v>3390.2000000000003</v>
      </c>
      <c r="I43" s="169">
        <v>2</v>
      </c>
      <c r="U43" s="147">
        <v>1</v>
      </c>
      <c r="V43" s="147">
        <v>7</v>
      </c>
      <c r="W43" s="147">
        <v>7</v>
      </c>
      <c r="AT43" s="147">
        <v>2</v>
      </c>
      <c r="AU43" s="147">
        <f>IF(AT43=1,G43,0)</f>
        <v>0</v>
      </c>
      <c r="AV43" s="147">
        <f>IF(AT43=2,G43,0)</f>
        <v>3390.2000000000003</v>
      </c>
      <c r="AW43" s="147">
        <f>IF(AT43=3,G43,0)</f>
        <v>0</v>
      </c>
      <c r="AX43" s="147">
        <f>IF(AT43=4,G43,0)</f>
        <v>0</v>
      </c>
      <c r="AY43" s="147">
        <f>IF(AT43=5,G43,0)</f>
        <v>0</v>
      </c>
      <c r="CT43" s="147">
        <v>5.9000000000000003E-4</v>
      </c>
    </row>
    <row r="44" spans="1:98" x14ac:dyDescent="0.2">
      <c r="A44" s="170">
        <v>35</v>
      </c>
      <c r="B44" s="171" t="s">
        <v>140</v>
      </c>
      <c r="C44" s="172" t="s">
        <v>141</v>
      </c>
      <c r="D44" s="173" t="s">
        <v>85</v>
      </c>
      <c r="E44" s="174">
        <v>581</v>
      </c>
      <c r="F44" s="174">
        <v>104.50000000000001</v>
      </c>
      <c r="G44" s="175">
        <f t="shared" si="1"/>
        <v>60714.500000000007</v>
      </c>
      <c r="I44" s="169">
        <v>2</v>
      </c>
      <c r="U44" s="147">
        <v>1</v>
      </c>
      <c r="V44" s="147">
        <v>7</v>
      </c>
      <c r="W44" s="147">
        <v>7</v>
      </c>
      <c r="AT44" s="147">
        <v>2</v>
      </c>
      <c r="AU44" s="147">
        <f>IF(AT44=1,G44,0)</f>
        <v>0</v>
      </c>
      <c r="AV44" s="147">
        <f>IF(AT44=2,G44,0)</f>
        <v>60714.500000000007</v>
      </c>
      <c r="AW44" s="147">
        <f>IF(AT44=3,G44,0)</f>
        <v>0</v>
      </c>
      <c r="AX44" s="147">
        <f>IF(AT44=4,G44,0)</f>
        <v>0</v>
      </c>
      <c r="AY44" s="147">
        <f>IF(AT44=5,G44,0)</f>
        <v>0</v>
      </c>
      <c r="CT44" s="147">
        <v>1E-4</v>
      </c>
    </row>
    <row r="45" spans="1:98" x14ac:dyDescent="0.2">
      <c r="A45" s="170">
        <v>36</v>
      </c>
      <c r="B45" s="171" t="s">
        <v>142</v>
      </c>
      <c r="C45" s="172" t="s">
        <v>143</v>
      </c>
      <c r="D45" s="173" t="s">
        <v>85</v>
      </c>
      <c r="E45" s="174">
        <v>122</v>
      </c>
      <c r="F45" s="174">
        <v>9.9</v>
      </c>
      <c r="G45" s="175">
        <f t="shared" si="1"/>
        <v>1207.8</v>
      </c>
      <c r="I45" s="169">
        <v>2</v>
      </c>
      <c r="U45" s="147">
        <v>1</v>
      </c>
      <c r="V45" s="147">
        <v>7</v>
      </c>
      <c r="W45" s="147">
        <v>7</v>
      </c>
      <c r="AT45" s="147">
        <v>2</v>
      </c>
      <c r="AU45" s="147">
        <f>IF(AT45=1,G45,0)</f>
        <v>0</v>
      </c>
      <c r="AV45" s="147">
        <f>IF(AT45=2,G45,0)</f>
        <v>1207.8</v>
      </c>
      <c r="AW45" s="147">
        <f>IF(AT45=3,G45,0)</f>
        <v>0</v>
      </c>
      <c r="AX45" s="147">
        <f>IF(AT45=4,G45,0)</f>
        <v>0</v>
      </c>
      <c r="AY45" s="147">
        <f>IF(AT45=5,G45,0)</f>
        <v>0</v>
      </c>
      <c r="CT45" s="147">
        <v>1E-4</v>
      </c>
    </row>
    <row r="46" spans="1:98" x14ac:dyDescent="0.2">
      <c r="A46" s="170">
        <v>37</v>
      </c>
      <c r="B46" s="171" t="s">
        <v>144</v>
      </c>
      <c r="C46" s="172" t="s">
        <v>145</v>
      </c>
      <c r="D46" s="173" t="s">
        <v>85</v>
      </c>
      <c r="E46" s="174">
        <v>63</v>
      </c>
      <c r="F46" s="174">
        <v>16.5</v>
      </c>
      <c r="G46" s="175">
        <f t="shared" si="1"/>
        <v>1039.5</v>
      </c>
      <c r="I46" s="169">
        <v>2</v>
      </c>
      <c r="U46" s="147">
        <v>1</v>
      </c>
      <c r="V46" s="147">
        <v>7</v>
      </c>
      <c r="W46" s="147">
        <v>7</v>
      </c>
      <c r="AT46" s="147">
        <v>2</v>
      </c>
      <c r="AU46" s="147">
        <f>IF(AT46=1,G46,0)</f>
        <v>0</v>
      </c>
      <c r="AV46" s="147">
        <f>IF(AT46=2,G46,0)</f>
        <v>1039.5</v>
      </c>
      <c r="AW46" s="147">
        <f>IF(AT46=3,G46,0)</f>
        <v>0</v>
      </c>
      <c r="AX46" s="147">
        <f>IF(AT46=4,G46,0)</f>
        <v>0</v>
      </c>
      <c r="AY46" s="147">
        <f>IF(AT46=5,G46,0)</f>
        <v>0</v>
      </c>
      <c r="CT46" s="147">
        <v>1E-4</v>
      </c>
    </row>
    <row r="47" spans="1:98" x14ac:dyDescent="0.2">
      <c r="A47" s="170">
        <v>38</v>
      </c>
      <c r="B47" s="171" t="s">
        <v>146</v>
      </c>
      <c r="C47" s="172" t="s">
        <v>147</v>
      </c>
      <c r="D47" s="173" t="s">
        <v>85</v>
      </c>
      <c r="E47" s="174">
        <v>43</v>
      </c>
      <c r="F47" s="174">
        <v>34.1</v>
      </c>
      <c r="G47" s="175">
        <f t="shared" si="1"/>
        <v>1466.3</v>
      </c>
      <c r="I47" s="169">
        <v>2</v>
      </c>
      <c r="U47" s="147">
        <v>1</v>
      </c>
      <c r="V47" s="147">
        <v>7</v>
      </c>
      <c r="W47" s="147">
        <v>7</v>
      </c>
      <c r="AT47" s="147">
        <v>2</v>
      </c>
      <c r="AU47" s="147">
        <f>IF(AT47=1,G47,0)</f>
        <v>0</v>
      </c>
      <c r="AV47" s="147">
        <f>IF(AT47=2,G47,0)</f>
        <v>1466.3</v>
      </c>
      <c r="AW47" s="147">
        <f>IF(AT47=3,G47,0)</f>
        <v>0</v>
      </c>
      <c r="AX47" s="147">
        <f>IF(AT47=4,G47,0)</f>
        <v>0</v>
      </c>
      <c r="AY47" s="147">
        <f>IF(AT47=5,G47,0)</f>
        <v>0</v>
      </c>
      <c r="CT47" s="147">
        <v>1E-4</v>
      </c>
    </row>
    <row r="48" spans="1:98" x14ac:dyDescent="0.2">
      <c r="A48" s="170">
        <v>39</v>
      </c>
      <c r="B48" s="171" t="s">
        <v>148</v>
      </c>
      <c r="C48" s="172" t="s">
        <v>149</v>
      </c>
      <c r="D48" s="173" t="s">
        <v>85</v>
      </c>
      <c r="E48" s="174">
        <v>18</v>
      </c>
      <c r="F48" s="174">
        <v>44</v>
      </c>
      <c r="G48" s="175">
        <f t="shared" si="1"/>
        <v>792</v>
      </c>
      <c r="I48" s="169">
        <v>2</v>
      </c>
      <c r="U48" s="147">
        <v>1</v>
      </c>
      <c r="V48" s="147">
        <v>7</v>
      </c>
      <c r="W48" s="147">
        <v>7</v>
      </c>
      <c r="AT48" s="147">
        <v>2</v>
      </c>
      <c r="AU48" s="147">
        <f>IF(AT48=1,G48,0)</f>
        <v>0</v>
      </c>
      <c r="AV48" s="147">
        <f>IF(AT48=2,G48,0)</f>
        <v>792</v>
      </c>
      <c r="AW48" s="147">
        <f>IF(AT48=3,G48,0)</f>
        <v>0</v>
      </c>
      <c r="AX48" s="147">
        <f>IF(AT48=4,G48,0)</f>
        <v>0</v>
      </c>
      <c r="AY48" s="147">
        <f>IF(AT48=5,G48,0)</f>
        <v>0</v>
      </c>
      <c r="CT48" s="147">
        <v>1E-4</v>
      </c>
    </row>
    <row r="49" spans="1:98" x14ac:dyDescent="0.2">
      <c r="A49" s="170">
        <v>40</v>
      </c>
      <c r="B49" s="171" t="s">
        <v>150</v>
      </c>
      <c r="C49" s="172" t="s">
        <v>151</v>
      </c>
      <c r="D49" s="173" t="s">
        <v>85</v>
      </c>
      <c r="E49" s="174">
        <v>5</v>
      </c>
      <c r="F49" s="174">
        <v>53.900000000000006</v>
      </c>
      <c r="G49" s="175">
        <f t="shared" si="1"/>
        <v>269.5</v>
      </c>
      <c r="I49" s="169">
        <v>2</v>
      </c>
      <c r="U49" s="147">
        <v>1</v>
      </c>
      <c r="V49" s="147">
        <v>7</v>
      </c>
      <c r="W49" s="147">
        <v>7</v>
      </c>
      <c r="AT49" s="147">
        <v>2</v>
      </c>
      <c r="AU49" s="147">
        <f>IF(AT49=1,G49,0)</f>
        <v>0</v>
      </c>
      <c r="AV49" s="147">
        <f>IF(AT49=2,G49,0)</f>
        <v>269.5</v>
      </c>
      <c r="AW49" s="147">
        <f>IF(AT49=3,G49,0)</f>
        <v>0</v>
      </c>
      <c r="AX49" s="147">
        <f>IF(AT49=4,G49,0)</f>
        <v>0</v>
      </c>
      <c r="AY49" s="147">
        <f>IF(AT49=5,G49,0)</f>
        <v>0</v>
      </c>
      <c r="CT49" s="147">
        <v>1E-4</v>
      </c>
    </row>
    <row r="50" spans="1:98" x14ac:dyDescent="0.2">
      <c r="A50" s="170">
        <v>41</v>
      </c>
      <c r="B50" s="171" t="s">
        <v>152</v>
      </c>
      <c r="C50" s="172" t="s">
        <v>153</v>
      </c>
      <c r="D50" s="173" t="s">
        <v>85</v>
      </c>
      <c r="E50" s="174">
        <v>263</v>
      </c>
      <c r="F50" s="174">
        <v>19.8</v>
      </c>
      <c r="G50" s="175">
        <f t="shared" si="1"/>
        <v>5207.4000000000005</v>
      </c>
      <c r="I50" s="169">
        <v>2</v>
      </c>
      <c r="U50" s="147">
        <v>1</v>
      </c>
      <c r="V50" s="147">
        <v>7</v>
      </c>
      <c r="W50" s="147">
        <v>7</v>
      </c>
      <c r="AT50" s="147">
        <v>2</v>
      </c>
      <c r="AU50" s="147">
        <f>IF(AT50=1,G50,0)</f>
        <v>0</v>
      </c>
      <c r="AV50" s="147">
        <f>IF(AT50=2,G50,0)</f>
        <v>5207.4000000000005</v>
      </c>
      <c r="AW50" s="147">
        <f>IF(AT50=3,G50,0)</f>
        <v>0</v>
      </c>
      <c r="AX50" s="147">
        <f>IF(AT50=4,G50,0)</f>
        <v>0</v>
      </c>
      <c r="AY50" s="147">
        <f>IF(AT50=5,G50,0)</f>
        <v>0</v>
      </c>
      <c r="CT50" s="147">
        <v>1E-4</v>
      </c>
    </row>
    <row r="51" spans="1:98" x14ac:dyDescent="0.2">
      <c r="A51" s="170">
        <v>42</v>
      </c>
      <c r="B51" s="171" t="s">
        <v>154</v>
      </c>
      <c r="C51" s="172" t="s">
        <v>155</v>
      </c>
      <c r="D51" s="173" t="s">
        <v>85</v>
      </c>
      <c r="E51" s="174">
        <v>59</v>
      </c>
      <c r="F51" s="174">
        <v>28.6</v>
      </c>
      <c r="G51" s="175">
        <f t="shared" si="1"/>
        <v>1687.4</v>
      </c>
      <c r="I51" s="169">
        <v>2</v>
      </c>
      <c r="U51" s="147">
        <v>1</v>
      </c>
      <c r="V51" s="147">
        <v>7</v>
      </c>
      <c r="W51" s="147">
        <v>7</v>
      </c>
      <c r="AT51" s="147">
        <v>2</v>
      </c>
      <c r="AU51" s="147">
        <f>IF(AT51=1,G51,0)</f>
        <v>0</v>
      </c>
      <c r="AV51" s="147">
        <f>IF(AT51=2,G51,0)</f>
        <v>1687.4</v>
      </c>
      <c r="AW51" s="147">
        <f>IF(AT51=3,G51,0)</f>
        <v>0</v>
      </c>
      <c r="AX51" s="147">
        <f>IF(AT51=4,G51,0)</f>
        <v>0</v>
      </c>
      <c r="AY51" s="147">
        <f>IF(AT51=5,G51,0)</f>
        <v>0</v>
      </c>
      <c r="CT51" s="147">
        <v>1E-4</v>
      </c>
    </row>
    <row r="52" spans="1:98" x14ac:dyDescent="0.2">
      <c r="A52" s="170">
        <v>43</v>
      </c>
      <c r="B52" s="171" t="s">
        <v>156</v>
      </c>
      <c r="C52" s="172" t="s">
        <v>157</v>
      </c>
      <c r="D52" s="173" t="s">
        <v>85</v>
      </c>
      <c r="E52" s="174">
        <v>8</v>
      </c>
      <c r="F52" s="174">
        <v>39.6</v>
      </c>
      <c r="G52" s="175">
        <f t="shared" si="1"/>
        <v>316.8</v>
      </c>
      <c r="I52" s="169">
        <v>2</v>
      </c>
      <c r="U52" s="147">
        <v>1</v>
      </c>
      <c r="V52" s="147">
        <v>7</v>
      </c>
      <c r="W52" s="147">
        <v>7</v>
      </c>
      <c r="AT52" s="147">
        <v>2</v>
      </c>
      <c r="AU52" s="147">
        <f>IF(AT52=1,G52,0)</f>
        <v>0</v>
      </c>
      <c r="AV52" s="147">
        <f>IF(AT52=2,G52,0)</f>
        <v>316.8</v>
      </c>
      <c r="AW52" s="147">
        <f>IF(AT52=3,G52,0)</f>
        <v>0</v>
      </c>
      <c r="AX52" s="147">
        <f>IF(AT52=4,G52,0)</f>
        <v>0</v>
      </c>
      <c r="AY52" s="147">
        <f>IF(AT52=5,G52,0)</f>
        <v>0</v>
      </c>
      <c r="CT52" s="147">
        <v>1E-4</v>
      </c>
    </row>
    <row r="53" spans="1:98" x14ac:dyDescent="0.2">
      <c r="A53" s="170">
        <v>44</v>
      </c>
      <c r="B53" s="171" t="s">
        <v>158</v>
      </c>
      <c r="C53" s="172" t="s">
        <v>159</v>
      </c>
      <c r="D53" s="173" t="s">
        <v>102</v>
      </c>
      <c r="E53" s="174">
        <v>5</v>
      </c>
      <c r="F53" s="174">
        <v>207.9</v>
      </c>
      <c r="G53" s="175">
        <f t="shared" si="1"/>
        <v>1039.5</v>
      </c>
      <c r="I53" s="169">
        <v>2</v>
      </c>
      <c r="U53" s="147">
        <v>1</v>
      </c>
      <c r="V53" s="147">
        <v>7</v>
      </c>
      <c r="W53" s="147">
        <v>7</v>
      </c>
      <c r="AT53" s="147">
        <v>2</v>
      </c>
      <c r="AU53" s="147">
        <f>IF(AT53=1,G53,0)</f>
        <v>0</v>
      </c>
      <c r="AV53" s="147">
        <f>IF(AT53=2,G53,0)</f>
        <v>1039.5</v>
      </c>
      <c r="AW53" s="147">
        <f>IF(AT53=3,G53,0)</f>
        <v>0</v>
      </c>
      <c r="AX53" s="147">
        <f>IF(AT53=4,G53,0)</f>
        <v>0</v>
      </c>
      <c r="AY53" s="147">
        <f>IF(AT53=5,G53,0)</f>
        <v>0</v>
      </c>
      <c r="CT53" s="147">
        <v>3.5E-4</v>
      </c>
    </row>
    <row r="54" spans="1:98" x14ac:dyDescent="0.2">
      <c r="A54" s="170">
        <v>45</v>
      </c>
      <c r="B54" s="171" t="s">
        <v>160</v>
      </c>
      <c r="C54" s="172" t="s">
        <v>161</v>
      </c>
      <c r="D54" s="173" t="s">
        <v>102</v>
      </c>
      <c r="E54" s="174">
        <v>2</v>
      </c>
      <c r="F54" s="174">
        <v>236.50000000000003</v>
      </c>
      <c r="G54" s="175">
        <f t="shared" si="1"/>
        <v>473.00000000000006</v>
      </c>
      <c r="I54" s="169">
        <v>2</v>
      </c>
      <c r="U54" s="147">
        <v>1</v>
      </c>
      <c r="V54" s="147">
        <v>7</v>
      </c>
      <c r="W54" s="147">
        <v>7</v>
      </c>
      <c r="AT54" s="147">
        <v>2</v>
      </c>
      <c r="AU54" s="147">
        <f>IF(AT54=1,G54,0)</f>
        <v>0</v>
      </c>
      <c r="AV54" s="147">
        <f>IF(AT54=2,G54,0)</f>
        <v>473.00000000000006</v>
      </c>
      <c r="AW54" s="147">
        <f>IF(AT54=3,G54,0)</f>
        <v>0</v>
      </c>
      <c r="AX54" s="147">
        <f>IF(AT54=4,G54,0)</f>
        <v>0</v>
      </c>
      <c r="AY54" s="147">
        <f>IF(AT54=5,G54,0)</f>
        <v>0</v>
      </c>
      <c r="CT54" s="147">
        <v>3.5E-4</v>
      </c>
    </row>
    <row r="55" spans="1:98" x14ac:dyDescent="0.2">
      <c r="A55" s="170">
        <v>46</v>
      </c>
      <c r="B55" s="171" t="s">
        <v>162</v>
      </c>
      <c r="C55" s="172" t="s">
        <v>163</v>
      </c>
      <c r="D55" s="173" t="s">
        <v>102</v>
      </c>
      <c r="E55" s="174">
        <v>2</v>
      </c>
      <c r="F55" s="174">
        <v>331.1</v>
      </c>
      <c r="G55" s="175">
        <f t="shared" si="1"/>
        <v>662.2</v>
      </c>
      <c r="I55" s="169">
        <v>2</v>
      </c>
      <c r="U55" s="147">
        <v>1</v>
      </c>
      <c r="V55" s="147">
        <v>7</v>
      </c>
      <c r="W55" s="147">
        <v>7</v>
      </c>
      <c r="AT55" s="147">
        <v>2</v>
      </c>
      <c r="AU55" s="147">
        <f>IF(AT55=1,G55,0)</f>
        <v>0</v>
      </c>
      <c r="AV55" s="147">
        <f>IF(AT55=2,G55,0)</f>
        <v>662.2</v>
      </c>
      <c r="AW55" s="147">
        <f>IF(AT55=3,G55,0)</f>
        <v>0</v>
      </c>
      <c r="AX55" s="147">
        <f>IF(AT55=4,G55,0)</f>
        <v>0</v>
      </c>
      <c r="AY55" s="147">
        <f>IF(AT55=5,G55,0)</f>
        <v>0</v>
      </c>
      <c r="CT55" s="147">
        <v>3.5E-4</v>
      </c>
    </row>
    <row r="56" spans="1:98" x14ac:dyDescent="0.2">
      <c r="A56" s="170">
        <v>47</v>
      </c>
      <c r="B56" s="171" t="s">
        <v>164</v>
      </c>
      <c r="C56" s="172" t="s">
        <v>165</v>
      </c>
      <c r="D56" s="173" t="s">
        <v>102</v>
      </c>
      <c r="E56" s="174">
        <v>1</v>
      </c>
      <c r="F56" s="174">
        <v>453.20000000000005</v>
      </c>
      <c r="G56" s="175">
        <f t="shared" si="1"/>
        <v>453.20000000000005</v>
      </c>
      <c r="I56" s="169">
        <v>2</v>
      </c>
      <c r="U56" s="147">
        <v>1</v>
      </c>
      <c r="V56" s="147">
        <v>7</v>
      </c>
      <c r="W56" s="147">
        <v>7</v>
      </c>
      <c r="AT56" s="147">
        <v>2</v>
      </c>
      <c r="AU56" s="147">
        <f>IF(AT56=1,G56,0)</f>
        <v>0</v>
      </c>
      <c r="AV56" s="147">
        <f>IF(AT56=2,G56,0)</f>
        <v>453.20000000000005</v>
      </c>
      <c r="AW56" s="147">
        <f>IF(AT56=3,G56,0)</f>
        <v>0</v>
      </c>
      <c r="AX56" s="147">
        <f>IF(AT56=4,G56,0)</f>
        <v>0</v>
      </c>
      <c r="AY56" s="147">
        <f>IF(AT56=5,G56,0)</f>
        <v>0</v>
      </c>
      <c r="CT56" s="147">
        <v>3.5E-4</v>
      </c>
    </row>
    <row r="57" spans="1:98" x14ac:dyDescent="0.2">
      <c r="A57" s="170">
        <v>48</v>
      </c>
      <c r="B57" s="171" t="s">
        <v>166</v>
      </c>
      <c r="C57" s="172" t="s">
        <v>167</v>
      </c>
      <c r="D57" s="173" t="s">
        <v>102</v>
      </c>
      <c r="E57" s="174">
        <v>5</v>
      </c>
      <c r="F57" s="174">
        <v>143</v>
      </c>
      <c r="G57" s="175">
        <f t="shared" si="1"/>
        <v>715</v>
      </c>
      <c r="I57" s="169">
        <v>2</v>
      </c>
      <c r="U57" s="147">
        <v>1</v>
      </c>
      <c r="V57" s="147">
        <v>7</v>
      </c>
      <c r="W57" s="147">
        <v>7</v>
      </c>
      <c r="AT57" s="147">
        <v>2</v>
      </c>
      <c r="AU57" s="147">
        <f>IF(AT57=1,G57,0)</f>
        <v>0</v>
      </c>
      <c r="AV57" s="147">
        <f>IF(AT57=2,G57,0)</f>
        <v>715</v>
      </c>
      <c r="AW57" s="147">
        <f>IF(AT57=3,G57,0)</f>
        <v>0</v>
      </c>
      <c r="AX57" s="147">
        <f>IF(AT57=4,G57,0)</f>
        <v>0</v>
      </c>
      <c r="AY57" s="147">
        <f>IF(AT57=5,G57,0)</f>
        <v>0</v>
      </c>
      <c r="CT57" s="147">
        <v>2.0000000000000002E-5</v>
      </c>
    </row>
    <row r="58" spans="1:98" x14ac:dyDescent="0.2">
      <c r="A58" s="170">
        <v>49</v>
      </c>
      <c r="B58" s="171" t="s">
        <v>168</v>
      </c>
      <c r="C58" s="172" t="s">
        <v>169</v>
      </c>
      <c r="D58" s="173" t="s">
        <v>102</v>
      </c>
      <c r="E58" s="174">
        <v>2</v>
      </c>
      <c r="F58" s="174">
        <v>165</v>
      </c>
      <c r="G58" s="175">
        <f t="shared" si="1"/>
        <v>330</v>
      </c>
      <c r="I58" s="169">
        <v>2</v>
      </c>
      <c r="U58" s="147">
        <v>1</v>
      </c>
      <c r="V58" s="147">
        <v>7</v>
      </c>
      <c r="W58" s="147">
        <v>7</v>
      </c>
      <c r="AT58" s="147">
        <v>2</v>
      </c>
      <c r="AU58" s="147">
        <f>IF(AT58=1,G58,0)</f>
        <v>0</v>
      </c>
      <c r="AV58" s="147">
        <f>IF(AT58=2,G58,0)</f>
        <v>330</v>
      </c>
      <c r="AW58" s="147">
        <f>IF(AT58=3,G58,0)</f>
        <v>0</v>
      </c>
      <c r="AX58" s="147">
        <f>IF(AT58=4,G58,0)</f>
        <v>0</v>
      </c>
      <c r="AY58" s="147">
        <f>IF(AT58=5,G58,0)</f>
        <v>0</v>
      </c>
      <c r="CT58" s="147">
        <v>2.0000000000000002E-5</v>
      </c>
    </row>
    <row r="59" spans="1:98" x14ac:dyDescent="0.2">
      <c r="A59" s="170">
        <v>50</v>
      </c>
      <c r="B59" s="171" t="s">
        <v>170</v>
      </c>
      <c r="C59" s="172" t="s">
        <v>171</v>
      </c>
      <c r="D59" s="173" t="s">
        <v>102</v>
      </c>
      <c r="E59" s="174">
        <v>2</v>
      </c>
      <c r="F59" s="174">
        <v>198.00000000000003</v>
      </c>
      <c r="G59" s="175">
        <f t="shared" si="1"/>
        <v>396.00000000000006</v>
      </c>
      <c r="I59" s="169">
        <v>2</v>
      </c>
      <c r="U59" s="147">
        <v>1</v>
      </c>
      <c r="V59" s="147">
        <v>7</v>
      </c>
      <c r="W59" s="147">
        <v>7</v>
      </c>
      <c r="AT59" s="147">
        <v>2</v>
      </c>
      <c r="AU59" s="147">
        <f>IF(AT59=1,G59,0)</f>
        <v>0</v>
      </c>
      <c r="AV59" s="147">
        <f>IF(AT59=2,G59,0)</f>
        <v>396.00000000000006</v>
      </c>
      <c r="AW59" s="147">
        <f>IF(AT59=3,G59,0)</f>
        <v>0</v>
      </c>
      <c r="AX59" s="147">
        <f>IF(AT59=4,G59,0)</f>
        <v>0</v>
      </c>
      <c r="AY59" s="147">
        <f>IF(AT59=5,G59,0)</f>
        <v>0</v>
      </c>
      <c r="CT59" s="147">
        <v>2.0000000000000002E-5</v>
      </c>
    </row>
    <row r="60" spans="1:98" x14ac:dyDescent="0.2">
      <c r="A60" s="170">
        <v>51</v>
      </c>
      <c r="B60" s="171" t="s">
        <v>172</v>
      </c>
      <c r="C60" s="172" t="s">
        <v>173</v>
      </c>
      <c r="D60" s="173" t="s">
        <v>102</v>
      </c>
      <c r="E60" s="174">
        <v>1</v>
      </c>
      <c r="F60" s="174">
        <v>242.00000000000003</v>
      </c>
      <c r="G60" s="175">
        <f t="shared" si="1"/>
        <v>242.00000000000003</v>
      </c>
      <c r="I60" s="169">
        <v>2</v>
      </c>
      <c r="U60" s="147">
        <v>1</v>
      </c>
      <c r="V60" s="147">
        <v>7</v>
      </c>
      <c r="W60" s="147">
        <v>7</v>
      </c>
      <c r="AT60" s="147">
        <v>2</v>
      </c>
      <c r="AU60" s="147">
        <f>IF(AT60=1,G60,0)</f>
        <v>0</v>
      </c>
      <c r="AV60" s="147">
        <f>IF(AT60=2,G60,0)</f>
        <v>242.00000000000003</v>
      </c>
      <c r="AW60" s="147">
        <f>IF(AT60=3,G60,0)</f>
        <v>0</v>
      </c>
      <c r="AX60" s="147">
        <f>IF(AT60=4,G60,0)</f>
        <v>0</v>
      </c>
      <c r="AY60" s="147">
        <f>IF(AT60=5,G60,0)</f>
        <v>0</v>
      </c>
      <c r="CT60" s="147">
        <v>2.0000000000000002E-5</v>
      </c>
    </row>
    <row r="61" spans="1:98" x14ac:dyDescent="0.2">
      <c r="A61" s="170">
        <v>52</v>
      </c>
      <c r="B61" s="171" t="s">
        <v>174</v>
      </c>
      <c r="C61" s="172" t="s">
        <v>175</v>
      </c>
      <c r="D61" s="173" t="s">
        <v>102</v>
      </c>
      <c r="E61" s="174">
        <v>1</v>
      </c>
      <c r="F61" s="174">
        <v>167.20000000000002</v>
      </c>
      <c r="G61" s="175">
        <f t="shared" si="1"/>
        <v>167.20000000000002</v>
      </c>
      <c r="I61" s="169">
        <v>2</v>
      </c>
      <c r="U61" s="147">
        <v>1</v>
      </c>
      <c r="V61" s="147">
        <v>7</v>
      </c>
      <c r="W61" s="147">
        <v>7</v>
      </c>
      <c r="AT61" s="147">
        <v>2</v>
      </c>
      <c r="AU61" s="147">
        <f>IF(AT61=1,G61,0)</f>
        <v>0</v>
      </c>
      <c r="AV61" s="147">
        <f>IF(AT61=2,G61,0)</f>
        <v>167.20000000000002</v>
      </c>
      <c r="AW61" s="147">
        <f>IF(AT61=3,G61,0)</f>
        <v>0</v>
      </c>
      <c r="AX61" s="147">
        <f>IF(AT61=4,G61,0)</f>
        <v>0</v>
      </c>
      <c r="AY61" s="147">
        <f>IF(AT61=5,G61,0)</f>
        <v>0</v>
      </c>
      <c r="CT61" s="147">
        <v>0</v>
      </c>
    </row>
    <row r="62" spans="1:98" x14ac:dyDescent="0.2">
      <c r="A62" s="170">
        <v>53</v>
      </c>
      <c r="B62" s="171" t="s">
        <v>176</v>
      </c>
      <c r="C62" s="172" t="s">
        <v>177</v>
      </c>
      <c r="D62" s="173" t="s">
        <v>102</v>
      </c>
      <c r="E62" s="174">
        <v>1</v>
      </c>
      <c r="F62" s="174">
        <v>82.5</v>
      </c>
      <c r="G62" s="175">
        <f t="shared" si="1"/>
        <v>82.5</v>
      </c>
      <c r="I62" s="169">
        <v>2</v>
      </c>
      <c r="U62" s="147">
        <v>1</v>
      </c>
      <c r="V62" s="147">
        <v>7</v>
      </c>
      <c r="W62" s="147">
        <v>7</v>
      </c>
      <c r="AT62" s="147">
        <v>2</v>
      </c>
      <c r="AU62" s="147">
        <f>IF(AT62=1,G62,0)</f>
        <v>0</v>
      </c>
      <c r="AV62" s="147">
        <f>IF(AT62=2,G62,0)</f>
        <v>82.5</v>
      </c>
      <c r="AW62" s="147">
        <f>IF(AT62=3,G62,0)</f>
        <v>0</v>
      </c>
      <c r="AX62" s="147">
        <f>IF(AT62=4,G62,0)</f>
        <v>0</v>
      </c>
      <c r="AY62" s="147">
        <f>IF(AT62=5,G62,0)</f>
        <v>0</v>
      </c>
      <c r="CT62" s="147">
        <v>6.0000000000000002E-5</v>
      </c>
    </row>
    <row r="63" spans="1:98" x14ac:dyDescent="0.2">
      <c r="A63" s="170">
        <v>54</v>
      </c>
      <c r="B63" s="171" t="s">
        <v>178</v>
      </c>
      <c r="C63" s="172" t="s">
        <v>179</v>
      </c>
      <c r="D63" s="173" t="s">
        <v>102</v>
      </c>
      <c r="E63" s="174">
        <v>1</v>
      </c>
      <c r="F63" s="174">
        <v>858.00000000000011</v>
      </c>
      <c r="G63" s="175">
        <f t="shared" si="1"/>
        <v>858.00000000000011</v>
      </c>
      <c r="I63" s="169">
        <v>2</v>
      </c>
      <c r="U63" s="147">
        <v>1</v>
      </c>
      <c r="V63" s="147">
        <v>7</v>
      </c>
      <c r="W63" s="147">
        <v>7</v>
      </c>
      <c r="AT63" s="147">
        <v>2</v>
      </c>
      <c r="AU63" s="147">
        <f>IF(AT63=1,G63,0)</f>
        <v>0</v>
      </c>
      <c r="AV63" s="147">
        <f>IF(AT63=2,G63,0)</f>
        <v>858.00000000000011</v>
      </c>
      <c r="AW63" s="147">
        <f>IF(AT63=3,G63,0)</f>
        <v>0</v>
      </c>
      <c r="AX63" s="147">
        <f>IF(AT63=4,G63,0)</f>
        <v>0</v>
      </c>
      <c r="AY63" s="147">
        <f>IF(AT63=5,G63,0)</f>
        <v>0</v>
      </c>
      <c r="CT63" s="147">
        <v>6.13E-3</v>
      </c>
    </row>
    <row r="64" spans="1:98" x14ac:dyDescent="0.2">
      <c r="A64" s="170">
        <v>55</v>
      </c>
      <c r="B64" s="171" t="s">
        <v>180</v>
      </c>
      <c r="C64" s="172" t="s">
        <v>181</v>
      </c>
      <c r="D64" s="173" t="s">
        <v>102</v>
      </c>
      <c r="E64" s="174">
        <v>1</v>
      </c>
      <c r="F64" s="174">
        <v>352</v>
      </c>
      <c r="G64" s="175">
        <f t="shared" si="1"/>
        <v>352</v>
      </c>
      <c r="I64" s="169">
        <v>2</v>
      </c>
      <c r="U64" s="147">
        <v>1</v>
      </c>
      <c r="V64" s="147">
        <v>7</v>
      </c>
      <c r="W64" s="147">
        <v>7</v>
      </c>
      <c r="AT64" s="147">
        <v>2</v>
      </c>
      <c r="AU64" s="147">
        <f>IF(AT64=1,G64,0)</f>
        <v>0</v>
      </c>
      <c r="AV64" s="147">
        <f>IF(AT64=2,G64,0)</f>
        <v>352</v>
      </c>
      <c r="AW64" s="147">
        <f>IF(AT64=3,G64,0)</f>
        <v>0</v>
      </c>
      <c r="AX64" s="147">
        <f>IF(AT64=4,G64,0)</f>
        <v>0</v>
      </c>
      <c r="AY64" s="147">
        <f>IF(AT64=5,G64,0)</f>
        <v>0</v>
      </c>
      <c r="CT64" s="147">
        <v>2.7789999999999998E-3</v>
      </c>
    </row>
    <row r="65" spans="1:98" x14ac:dyDescent="0.2">
      <c r="A65" s="170">
        <v>56</v>
      </c>
      <c r="B65" s="171" t="s">
        <v>182</v>
      </c>
      <c r="C65" s="172" t="s">
        <v>183</v>
      </c>
      <c r="D65" s="173" t="s">
        <v>102</v>
      </c>
      <c r="E65" s="174">
        <v>1</v>
      </c>
      <c r="F65" s="174">
        <v>2453</v>
      </c>
      <c r="G65" s="175">
        <f t="shared" si="1"/>
        <v>2453</v>
      </c>
      <c r="I65" s="169">
        <v>2</v>
      </c>
      <c r="U65" s="147">
        <v>1</v>
      </c>
      <c r="V65" s="147">
        <v>7</v>
      </c>
      <c r="W65" s="147">
        <v>7</v>
      </c>
      <c r="AT65" s="147">
        <v>2</v>
      </c>
      <c r="AU65" s="147">
        <f>IF(AT65=1,G65,0)</f>
        <v>0</v>
      </c>
      <c r="AV65" s="147">
        <f>IF(AT65=2,G65,0)</f>
        <v>2453</v>
      </c>
      <c r="AW65" s="147">
        <f>IF(AT65=3,G65,0)</f>
        <v>0</v>
      </c>
      <c r="AX65" s="147">
        <f>IF(AT65=4,G65,0)</f>
        <v>0</v>
      </c>
      <c r="AY65" s="147">
        <f>IF(AT65=5,G65,0)</f>
        <v>0</v>
      </c>
      <c r="CT65" s="147">
        <v>4.1999999999999997E-3</v>
      </c>
    </row>
    <row r="66" spans="1:98" x14ac:dyDescent="0.2">
      <c r="A66" s="170">
        <v>57</v>
      </c>
      <c r="B66" s="171" t="s">
        <v>185</v>
      </c>
      <c r="C66" s="172" t="s">
        <v>186</v>
      </c>
      <c r="D66" s="173" t="s">
        <v>102</v>
      </c>
      <c r="E66" s="174">
        <v>1</v>
      </c>
      <c r="F66" s="174">
        <v>605</v>
      </c>
      <c r="G66" s="175">
        <f t="shared" si="1"/>
        <v>605</v>
      </c>
      <c r="I66" s="169">
        <v>2</v>
      </c>
      <c r="U66" s="147">
        <v>1</v>
      </c>
      <c r="V66" s="147">
        <v>7</v>
      </c>
      <c r="W66" s="147">
        <v>7</v>
      </c>
      <c r="AT66" s="147">
        <v>2</v>
      </c>
      <c r="AU66" s="147">
        <f>IF(AT66=1,G66,0)</f>
        <v>0</v>
      </c>
      <c r="AV66" s="147">
        <f>IF(AT66=2,G66,0)</f>
        <v>605</v>
      </c>
      <c r="AW66" s="147">
        <f>IF(AT66=3,G66,0)</f>
        <v>0</v>
      </c>
      <c r="AX66" s="147">
        <f>IF(AT66=4,G66,0)</f>
        <v>0</v>
      </c>
      <c r="AY66" s="147">
        <f>IF(AT66=5,G66,0)</f>
        <v>0</v>
      </c>
      <c r="CT66" s="147">
        <v>1.3999999999999999E-4</v>
      </c>
    </row>
    <row r="67" spans="1:98" x14ac:dyDescent="0.2">
      <c r="A67" s="170">
        <v>58</v>
      </c>
      <c r="B67" s="171" t="s">
        <v>187</v>
      </c>
      <c r="C67" s="172" t="s">
        <v>188</v>
      </c>
      <c r="D67" s="173" t="s">
        <v>102</v>
      </c>
      <c r="E67" s="174">
        <v>2</v>
      </c>
      <c r="F67" s="174">
        <v>6380.0000000000009</v>
      </c>
      <c r="G67" s="175">
        <f t="shared" si="1"/>
        <v>12760.000000000002</v>
      </c>
      <c r="I67" s="169">
        <v>2</v>
      </c>
      <c r="U67" s="147">
        <v>1</v>
      </c>
      <c r="V67" s="147">
        <v>7</v>
      </c>
      <c r="W67" s="147">
        <v>7</v>
      </c>
      <c r="AT67" s="147">
        <v>2</v>
      </c>
      <c r="AU67" s="147">
        <f>IF(AT67=1,G67,0)</f>
        <v>0</v>
      </c>
      <c r="AV67" s="147">
        <f>IF(AT67=2,G67,0)</f>
        <v>12760.000000000002</v>
      </c>
      <c r="AW67" s="147">
        <f>IF(AT67=3,G67,0)</f>
        <v>0</v>
      </c>
      <c r="AX67" s="147">
        <f>IF(AT67=4,G67,0)</f>
        <v>0</v>
      </c>
      <c r="AY67" s="147">
        <f>IF(AT67=5,G67,0)</f>
        <v>0</v>
      </c>
      <c r="CT67" s="147">
        <v>0.01</v>
      </c>
    </row>
    <row r="68" spans="1:98" x14ac:dyDescent="0.2">
      <c r="A68" s="170">
        <v>59</v>
      </c>
      <c r="B68" s="171" t="s">
        <v>189</v>
      </c>
      <c r="C68" s="172" t="s">
        <v>190</v>
      </c>
      <c r="D68" s="173" t="s">
        <v>102</v>
      </c>
      <c r="E68" s="174">
        <v>2</v>
      </c>
      <c r="F68" s="174">
        <v>1320</v>
      </c>
      <c r="G68" s="175">
        <f t="shared" si="1"/>
        <v>2640</v>
      </c>
      <c r="I68" s="169">
        <v>2</v>
      </c>
      <c r="U68" s="147">
        <v>1</v>
      </c>
      <c r="V68" s="147">
        <v>7</v>
      </c>
      <c r="W68" s="147">
        <v>7</v>
      </c>
      <c r="AT68" s="147">
        <v>2</v>
      </c>
      <c r="AU68" s="147">
        <f>IF(AT68=1,G68,0)</f>
        <v>0</v>
      </c>
      <c r="AV68" s="147">
        <f>IF(AT68=2,G68,0)</f>
        <v>2640</v>
      </c>
      <c r="AW68" s="147">
        <f>IF(AT68=3,G68,0)</f>
        <v>0</v>
      </c>
      <c r="AX68" s="147">
        <f>IF(AT68=4,G68,0)</f>
        <v>0</v>
      </c>
      <c r="AY68" s="147">
        <f>IF(AT68=5,G68,0)</f>
        <v>0</v>
      </c>
      <c r="CT68" s="147">
        <v>0</v>
      </c>
    </row>
    <row r="69" spans="1:98" x14ac:dyDescent="0.2">
      <c r="A69" s="170">
        <v>60</v>
      </c>
      <c r="B69" s="171" t="s">
        <v>191</v>
      </c>
      <c r="C69" s="172" t="s">
        <v>192</v>
      </c>
      <c r="D69" s="173" t="s">
        <v>102</v>
      </c>
      <c r="E69" s="174">
        <v>1</v>
      </c>
      <c r="F69" s="174">
        <v>2750</v>
      </c>
      <c r="G69" s="175">
        <f t="shared" si="1"/>
        <v>2750</v>
      </c>
      <c r="I69" s="169">
        <v>2</v>
      </c>
      <c r="U69" s="147">
        <v>1</v>
      </c>
      <c r="V69" s="147">
        <v>7</v>
      </c>
      <c r="W69" s="147">
        <v>7</v>
      </c>
      <c r="AT69" s="147">
        <v>2</v>
      </c>
      <c r="AU69" s="147">
        <f>IF(AT69=1,G69,0)</f>
        <v>0</v>
      </c>
      <c r="AV69" s="147">
        <f>IF(AT69=2,G69,0)</f>
        <v>2750</v>
      </c>
      <c r="AW69" s="147">
        <f>IF(AT69=3,G69,0)</f>
        <v>0</v>
      </c>
      <c r="AX69" s="147">
        <f>IF(AT69=4,G69,0)</f>
        <v>0</v>
      </c>
      <c r="AY69" s="147">
        <f>IF(AT69=5,G69,0)</f>
        <v>0</v>
      </c>
      <c r="CT69" s="147">
        <v>0.01</v>
      </c>
    </row>
    <row r="70" spans="1:98" x14ac:dyDescent="0.2">
      <c r="A70" s="170">
        <v>61</v>
      </c>
      <c r="B70" s="171" t="s">
        <v>265</v>
      </c>
      <c r="C70" s="172" t="s">
        <v>193</v>
      </c>
      <c r="D70" s="173" t="s">
        <v>184</v>
      </c>
      <c r="E70" s="174">
        <v>1</v>
      </c>
      <c r="F70" s="174">
        <v>11000</v>
      </c>
      <c r="G70" s="175">
        <f t="shared" si="1"/>
        <v>11000</v>
      </c>
      <c r="I70" s="169">
        <v>2</v>
      </c>
      <c r="U70" s="147">
        <v>12</v>
      </c>
      <c r="V70" s="147">
        <v>0</v>
      </c>
      <c r="W70" s="147">
        <v>95</v>
      </c>
      <c r="AT70" s="147">
        <v>2</v>
      </c>
      <c r="AU70" s="147">
        <f>IF(AT70=1,G70,0)</f>
        <v>0</v>
      </c>
      <c r="AV70" s="147">
        <f>IF(AT70=2,G70,0)</f>
        <v>11000</v>
      </c>
      <c r="AW70" s="147">
        <f>IF(AT70=3,G70,0)</f>
        <v>0</v>
      </c>
      <c r="AX70" s="147">
        <f>IF(AT70=4,G70,0)</f>
        <v>0</v>
      </c>
      <c r="AY70" s="147">
        <f>IF(AT70=5,G70,0)</f>
        <v>0</v>
      </c>
      <c r="CT70" s="147">
        <v>0</v>
      </c>
    </row>
    <row r="71" spans="1:98" x14ac:dyDescent="0.2">
      <c r="A71" s="170">
        <v>62</v>
      </c>
      <c r="B71" s="171" t="s">
        <v>266</v>
      </c>
      <c r="C71" s="172" t="s">
        <v>194</v>
      </c>
      <c r="D71" s="173" t="s">
        <v>195</v>
      </c>
      <c r="E71" s="174">
        <v>30</v>
      </c>
      <c r="F71" s="174">
        <v>13200.000000000002</v>
      </c>
      <c r="G71" s="175">
        <f t="shared" si="1"/>
        <v>396000.00000000006</v>
      </c>
      <c r="I71" s="169">
        <v>2</v>
      </c>
      <c r="U71" s="147">
        <v>12</v>
      </c>
      <c r="V71" s="147">
        <v>0</v>
      </c>
      <c r="W71" s="147">
        <v>129</v>
      </c>
      <c r="AT71" s="147">
        <v>2</v>
      </c>
      <c r="AU71" s="147">
        <f>IF(AT71=1,G71,0)</f>
        <v>0</v>
      </c>
      <c r="AV71" s="147">
        <f>IF(AT71=2,G71,0)</f>
        <v>396000.00000000006</v>
      </c>
      <c r="AW71" s="147">
        <f>IF(AT71=3,G71,0)</f>
        <v>0</v>
      </c>
      <c r="AX71" s="147">
        <f>IF(AT71=4,G71,0)</f>
        <v>0</v>
      </c>
      <c r="AY71" s="147">
        <f>IF(AT71=5,G71,0)</f>
        <v>0</v>
      </c>
      <c r="CT71" s="147">
        <v>0</v>
      </c>
    </row>
    <row r="72" spans="1:98" x14ac:dyDescent="0.2">
      <c r="A72" s="170">
        <v>63</v>
      </c>
      <c r="B72" s="171" t="s">
        <v>267</v>
      </c>
      <c r="C72" s="172" t="s">
        <v>196</v>
      </c>
      <c r="D72" s="173" t="s">
        <v>115</v>
      </c>
      <c r="E72" s="174">
        <v>120</v>
      </c>
      <c r="F72" s="174">
        <v>275</v>
      </c>
      <c r="G72" s="175">
        <f t="shared" si="1"/>
        <v>33000</v>
      </c>
      <c r="I72" s="169">
        <v>2</v>
      </c>
      <c r="U72" s="147">
        <v>12</v>
      </c>
      <c r="V72" s="147">
        <v>0</v>
      </c>
      <c r="W72" s="147">
        <v>130</v>
      </c>
      <c r="AT72" s="147">
        <v>2</v>
      </c>
      <c r="AU72" s="147">
        <f>IF(AT72=1,G72,0)</f>
        <v>0</v>
      </c>
      <c r="AV72" s="147">
        <f>IF(AT72=2,G72,0)</f>
        <v>33000</v>
      </c>
      <c r="AW72" s="147">
        <f>IF(AT72=3,G72,0)</f>
        <v>0</v>
      </c>
      <c r="AX72" s="147">
        <f>IF(AT72=4,G72,0)</f>
        <v>0</v>
      </c>
      <c r="AY72" s="147">
        <f>IF(AT72=5,G72,0)</f>
        <v>0</v>
      </c>
      <c r="CT72" s="147">
        <v>0</v>
      </c>
    </row>
    <row r="73" spans="1:98" x14ac:dyDescent="0.2">
      <c r="A73" s="170">
        <v>64</v>
      </c>
      <c r="B73" s="171" t="s">
        <v>197</v>
      </c>
      <c r="C73" s="172" t="s">
        <v>198</v>
      </c>
      <c r="D73" s="173" t="s">
        <v>85</v>
      </c>
      <c r="E73" s="174">
        <v>581</v>
      </c>
      <c r="F73" s="174">
        <v>16.5</v>
      </c>
      <c r="G73" s="175">
        <f t="shared" si="1"/>
        <v>9586.5</v>
      </c>
      <c r="I73" s="169">
        <v>2</v>
      </c>
      <c r="U73" s="147">
        <v>1</v>
      </c>
      <c r="V73" s="147">
        <v>7</v>
      </c>
      <c r="W73" s="147">
        <v>7</v>
      </c>
      <c r="AT73" s="147">
        <v>2</v>
      </c>
      <c r="AU73" s="147">
        <f>IF(AT73=1,G73,0)</f>
        <v>0</v>
      </c>
      <c r="AV73" s="147">
        <f>IF(AT73=2,G73,0)</f>
        <v>9586.5</v>
      </c>
      <c r="AW73" s="147">
        <f>IF(AT73=3,G73,0)</f>
        <v>0</v>
      </c>
      <c r="AX73" s="147">
        <f>IF(AT73=4,G73,0)</f>
        <v>0</v>
      </c>
      <c r="AY73" s="147">
        <f>IF(AT73=5,G73,0)</f>
        <v>0</v>
      </c>
      <c r="CT73" s="147">
        <v>1.8000000000000001E-4</v>
      </c>
    </row>
    <row r="74" spans="1:98" x14ac:dyDescent="0.2">
      <c r="A74" s="170">
        <v>65</v>
      </c>
      <c r="B74" s="171" t="s">
        <v>199</v>
      </c>
      <c r="C74" s="172" t="s">
        <v>200</v>
      </c>
      <c r="D74" s="173" t="s">
        <v>85</v>
      </c>
      <c r="E74" s="174">
        <v>581</v>
      </c>
      <c r="F74" s="174">
        <v>22</v>
      </c>
      <c r="G74" s="175">
        <f t="shared" si="1"/>
        <v>12782</v>
      </c>
      <c r="I74" s="169">
        <v>2</v>
      </c>
      <c r="U74" s="147">
        <v>1</v>
      </c>
      <c r="V74" s="147">
        <v>7</v>
      </c>
      <c r="W74" s="147">
        <v>7</v>
      </c>
      <c r="AT74" s="147">
        <v>2</v>
      </c>
      <c r="AU74" s="147">
        <f>IF(AT74=1,G74,0)</f>
        <v>0</v>
      </c>
      <c r="AV74" s="147">
        <f>IF(AT74=2,G74,0)</f>
        <v>12782</v>
      </c>
      <c r="AW74" s="147">
        <f>IF(AT74=3,G74,0)</f>
        <v>0</v>
      </c>
      <c r="AX74" s="147">
        <f>IF(AT74=4,G74,0)</f>
        <v>0</v>
      </c>
      <c r="AY74" s="147">
        <f>IF(AT74=5,G74,0)</f>
        <v>0</v>
      </c>
      <c r="CT74" s="147">
        <v>1.0000000000000001E-5</v>
      </c>
    </row>
    <row r="75" spans="1:98" x14ac:dyDescent="0.2">
      <c r="A75" s="176"/>
      <c r="B75" s="177" t="s">
        <v>76</v>
      </c>
      <c r="C75" s="178" t="str">
        <f>CONCATENATE(B30," ",C30)</f>
        <v>722 Vnitřní vodovod</v>
      </c>
      <c r="D75" s="176"/>
      <c r="E75" s="179"/>
      <c r="F75" s="179">
        <v>0</v>
      </c>
      <c r="G75" s="180">
        <f>SUM(G30:G74)</f>
        <v>727833.70000000019</v>
      </c>
      <c r="I75" s="169">
        <v>4</v>
      </c>
      <c r="AU75" s="181">
        <f>SUM(AU30:AU74)</f>
        <v>0</v>
      </c>
      <c r="AV75" s="181">
        <f>SUM(AV30:AV74)</f>
        <v>727833.70000000019</v>
      </c>
      <c r="AW75" s="181">
        <f>SUM(AW30:AW74)</f>
        <v>0</v>
      </c>
      <c r="AX75" s="181">
        <f>SUM(AX30:AX74)</f>
        <v>0</v>
      </c>
      <c r="AY75" s="181">
        <f>SUM(AY30:AY74)</f>
        <v>0</v>
      </c>
    </row>
    <row r="76" spans="1:98" x14ac:dyDescent="0.2">
      <c r="A76" s="162" t="s">
        <v>74</v>
      </c>
      <c r="B76" s="163" t="s">
        <v>201</v>
      </c>
      <c r="C76" s="164" t="s">
        <v>202</v>
      </c>
      <c r="D76" s="165"/>
      <c r="E76" s="166"/>
      <c r="F76" s="166">
        <v>0</v>
      </c>
      <c r="G76" s="167"/>
      <c r="H76" s="168"/>
      <c r="I76" s="169">
        <v>1</v>
      </c>
    </row>
    <row r="77" spans="1:98" x14ac:dyDescent="0.2">
      <c r="A77" s="170">
        <v>66</v>
      </c>
      <c r="B77" s="171" t="s">
        <v>203</v>
      </c>
      <c r="C77" s="172" t="s">
        <v>289</v>
      </c>
      <c r="D77" s="173" t="s">
        <v>102</v>
      </c>
      <c r="E77" s="174">
        <v>7</v>
      </c>
      <c r="F77" s="174">
        <v>1639.0000000000002</v>
      </c>
      <c r="G77" s="175">
        <f t="shared" ref="G77:G121" si="2">E77*F77</f>
        <v>11473.000000000002</v>
      </c>
      <c r="I77" s="169">
        <v>2</v>
      </c>
      <c r="U77" s="147">
        <v>1</v>
      </c>
      <c r="V77" s="147">
        <v>7</v>
      </c>
      <c r="W77" s="147">
        <v>7</v>
      </c>
      <c r="AT77" s="147">
        <v>2</v>
      </c>
      <c r="AU77" s="147">
        <f>IF(AT77=1,G77,0)</f>
        <v>0</v>
      </c>
      <c r="AV77" s="147">
        <f>IF(AT77=2,G77,0)</f>
        <v>11473.000000000002</v>
      </c>
      <c r="AW77" s="147">
        <f>IF(AT77=3,G77,0)</f>
        <v>0</v>
      </c>
      <c r="AX77" s="147">
        <f>IF(AT77=4,G77,0)</f>
        <v>0</v>
      </c>
      <c r="AY77" s="147">
        <f>IF(AT77=5,G77,0)</f>
        <v>0</v>
      </c>
      <c r="CT77" s="147">
        <v>0</v>
      </c>
    </row>
    <row r="78" spans="1:98" x14ac:dyDescent="0.2">
      <c r="A78" s="170">
        <v>67</v>
      </c>
      <c r="B78" s="171" t="s">
        <v>204</v>
      </c>
      <c r="C78" s="172" t="s">
        <v>290</v>
      </c>
      <c r="D78" s="173" t="s">
        <v>102</v>
      </c>
      <c r="E78" s="174">
        <v>7</v>
      </c>
      <c r="F78" s="174">
        <v>638</v>
      </c>
      <c r="G78" s="175">
        <f t="shared" si="2"/>
        <v>4466</v>
      </c>
      <c r="I78" s="169">
        <v>2</v>
      </c>
      <c r="U78" s="147">
        <v>1</v>
      </c>
      <c r="V78" s="147">
        <v>7</v>
      </c>
      <c r="W78" s="147">
        <v>7</v>
      </c>
      <c r="AT78" s="147">
        <v>2</v>
      </c>
      <c r="AU78" s="147">
        <f>IF(AT78=1,G78,0)</f>
        <v>0</v>
      </c>
      <c r="AV78" s="147">
        <f>IF(AT78=2,G78,0)</f>
        <v>4466</v>
      </c>
      <c r="AW78" s="147">
        <f>IF(AT78=3,G78,0)</f>
        <v>0</v>
      </c>
      <c r="AX78" s="147">
        <f>IF(AT78=4,G78,0)</f>
        <v>0</v>
      </c>
      <c r="AY78" s="147">
        <f>IF(AT78=5,G78,0)</f>
        <v>0</v>
      </c>
      <c r="CT78" s="147">
        <v>0</v>
      </c>
    </row>
    <row r="79" spans="1:98" x14ac:dyDescent="0.2">
      <c r="A79" s="170">
        <v>68</v>
      </c>
      <c r="B79" s="171" t="s">
        <v>205</v>
      </c>
      <c r="C79" s="172" t="s">
        <v>206</v>
      </c>
      <c r="D79" s="173" t="s">
        <v>102</v>
      </c>
      <c r="E79" s="174">
        <v>7</v>
      </c>
      <c r="F79" s="174">
        <v>346.5</v>
      </c>
      <c r="G79" s="175">
        <f t="shared" si="2"/>
        <v>2425.5</v>
      </c>
      <c r="I79" s="169">
        <v>2</v>
      </c>
      <c r="U79" s="147">
        <v>1</v>
      </c>
      <c r="V79" s="147">
        <v>7</v>
      </c>
      <c r="W79" s="147">
        <v>7</v>
      </c>
      <c r="AT79" s="147">
        <v>2</v>
      </c>
      <c r="AU79" s="147">
        <f>IF(AT79=1,G79,0)</f>
        <v>0</v>
      </c>
      <c r="AV79" s="147">
        <f>IF(AT79=2,G79,0)</f>
        <v>2425.5</v>
      </c>
      <c r="AW79" s="147">
        <f>IF(AT79=3,G79,0)</f>
        <v>0</v>
      </c>
      <c r="AX79" s="147">
        <f>IF(AT79=4,G79,0)</f>
        <v>0</v>
      </c>
      <c r="AY79" s="147">
        <f>IF(AT79=5,G79,0)</f>
        <v>0</v>
      </c>
      <c r="CT79" s="147">
        <v>2.0400000000000001E-3</v>
      </c>
    </row>
    <row r="80" spans="1:98" x14ac:dyDescent="0.2">
      <c r="A80" s="170">
        <v>69</v>
      </c>
      <c r="B80" s="171" t="s">
        <v>207</v>
      </c>
      <c r="C80" s="172" t="s">
        <v>291</v>
      </c>
      <c r="D80" s="173" t="s">
        <v>102</v>
      </c>
      <c r="E80" s="174">
        <v>1</v>
      </c>
      <c r="F80" s="174">
        <v>3795.0000000000005</v>
      </c>
      <c r="G80" s="175">
        <f t="shared" si="2"/>
        <v>3795.0000000000005</v>
      </c>
      <c r="I80" s="169">
        <v>2</v>
      </c>
      <c r="U80" s="147">
        <v>1</v>
      </c>
      <c r="V80" s="147">
        <v>7</v>
      </c>
      <c r="W80" s="147">
        <v>7</v>
      </c>
      <c r="AT80" s="147">
        <v>2</v>
      </c>
      <c r="AU80" s="147">
        <f>IF(AT80=1,G80,0)</f>
        <v>0</v>
      </c>
      <c r="AV80" s="147">
        <f>IF(AT80=2,G80,0)</f>
        <v>3795.0000000000005</v>
      </c>
      <c r="AW80" s="147">
        <f>IF(AT80=3,G80,0)</f>
        <v>0</v>
      </c>
      <c r="AX80" s="147">
        <f>IF(AT80=4,G80,0)</f>
        <v>0</v>
      </c>
      <c r="AY80" s="147">
        <f>IF(AT80=5,G80,0)</f>
        <v>0</v>
      </c>
      <c r="CT80" s="147">
        <v>0</v>
      </c>
    </row>
    <row r="81" spans="1:98" x14ac:dyDescent="0.2">
      <c r="A81" s="170">
        <v>70</v>
      </c>
      <c r="B81" s="171" t="s">
        <v>319</v>
      </c>
      <c r="C81" s="172" t="s">
        <v>292</v>
      </c>
      <c r="D81" s="173" t="s">
        <v>102</v>
      </c>
      <c r="E81" s="174">
        <v>1</v>
      </c>
      <c r="F81" s="174">
        <v>93.500000000000014</v>
      </c>
      <c r="G81" s="175">
        <f t="shared" si="2"/>
        <v>93.500000000000014</v>
      </c>
      <c r="I81" s="169">
        <v>2</v>
      </c>
      <c r="U81" s="147">
        <v>1</v>
      </c>
      <c r="V81" s="147">
        <v>7</v>
      </c>
      <c r="W81" s="147">
        <v>7</v>
      </c>
      <c r="AT81" s="147">
        <v>2</v>
      </c>
      <c r="AU81" s="147">
        <f>IF(AT81=1,G81,0)</f>
        <v>0</v>
      </c>
      <c r="AV81" s="147">
        <f>IF(AT81=2,G81,0)</f>
        <v>93.500000000000014</v>
      </c>
      <c r="AW81" s="147">
        <f>IF(AT81=3,G81,0)</f>
        <v>0</v>
      </c>
      <c r="AX81" s="147">
        <f>IF(AT81=4,G81,0)</f>
        <v>0</v>
      </c>
      <c r="AY81" s="147">
        <f>IF(AT81=5,G81,0)</f>
        <v>0</v>
      </c>
      <c r="CT81" s="147">
        <v>0</v>
      </c>
    </row>
    <row r="82" spans="1:98" x14ac:dyDescent="0.2">
      <c r="A82" s="170">
        <v>71</v>
      </c>
      <c r="B82" s="171" t="s">
        <v>208</v>
      </c>
      <c r="C82" s="172" t="s">
        <v>293</v>
      </c>
      <c r="D82" s="173" t="s">
        <v>102</v>
      </c>
      <c r="E82" s="174">
        <v>1</v>
      </c>
      <c r="F82" s="174">
        <v>1226.5</v>
      </c>
      <c r="G82" s="175">
        <f t="shared" si="2"/>
        <v>1226.5</v>
      </c>
      <c r="I82" s="169">
        <v>2</v>
      </c>
      <c r="U82" s="147">
        <v>1</v>
      </c>
      <c r="V82" s="147">
        <v>7</v>
      </c>
      <c r="W82" s="147">
        <v>7</v>
      </c>
      <c r="AT82" s="147">
        <v>2</v>
      </c>
      <c r="AU82" s="147">
        <f>IF(AT82=1,G82,0)</f>
        <v>0</v>
      </c>
      <c r="AV82" s="147">
        <f>IF(AT82=2,G82,0)</f>
        <v>1226.5</v>
      </c>
      <c r="AW82" s="147">
        <f>IF(AT82=3,G82,0)</f>
        <v>0</v>
      </c>
      <c r="AX82" s="147">
        <f>IF(AT82=4,G82,0)</f>
        <v>0</v>
      </c>
      <c r="AY82" s="147">
        <f>IF(AT82=5,G82,0)</f>
        <v>0</v>
      </c>
      <c r="CT82" s="147">
        <v>0</v>
      </c>
    </row>
    <row r="83" spans="1:98" x14ac:dyDescent="0.2">
      <c r="A83" s="170">
        <v>72</v>
      </c>
      <c r="B83" s="171" t="s">
        <v>209</v>
      </c>
      <c r="C83" s="172" t="s">
        <v>210</v>
      </c>
      <c r="D83" s="173" t="s">
        <v>102</v>
      </c>
      <c r="E83" s="174">
        <v>1</v>
      </c>
      <c r="F83" s="174">
        <v>495.00000000000006</v>
      </c>
      <c r="G83" s="175">
        <f t="shared" si="2"/>
        <v>495.00000000000006</v>
      </c>
      <c r="I83" s="169">
        <v>2</v>
      </c>
      <c r="U83" s="147">
        <v>1</v>
      </c>
      <c r="V83" s="147">
        <v>7</v>
      </c>
      <c r="W83" s="147">
        <v>7</v>
      </c>
      <c r="AT83" s="147">
        <v>2</v>
      </c>
      <c r="AU83" s="147">
        <f>IF(AT83=1,G83,0)</f>
        <v>0</v>
      </c>
      <c r="AV83" s="147">
        <f>IF(AT83=2,G83,0)</f>
        <v>495.00000000000006</v>
      </c>
      <c r="AW83" s="147">
        <f>IF(AT83=3,G83,0)</f>
        <v>0</v>
      </c>
      <c r="AX83" s="147">
        <f>IF(AT83=4,G83,0)</f>
        <v>0</v>
      </c>
      <c r="AY83" s="147">
        <f>IF(AT83=5,G83,0)</f>
        <v>0</v>
      </c>
      <c r="CT83" s="147">
        <v>0</v>
      </c>
    </row>
    <row r="84" spans="1:98" x14ac:dyDescent="0.2">
      <c r="A84" s="170">
        <v>73</v>
      </c>
      <c r="B84" s="171" t="s">
        <v>211</v>
      </c>
      <c r="C84" s="172" t="s">
        <v>294</v>
      </c>
      <c r="D84" s="173" t="s">
        <v>102</v>
      </c>
      <c r="E84" s="174">
        <v>1</v>
      </c>
      <c r="F84" s="174">
        <v>12650.000000000002</v>
      </c>
      <c r="G84" s="175">
        <f t="shared" si="2"/>
        <v>12650.000000000002</v>
      </c>
      <c r="I84" s="169">
        <v>2</v>
      </c>
      <c r="U84" s="147">
        <v>1</v>
      </c>
      <c r="V84" s="147">
        <v>7</v>
      </c>
      <c r="W84" s="147">
        <v>7</v>
      </c>
      <c r="AT84" s="147">
        <v>2</v>
      </c>
      <c r="AU84" s="147">
        <f>IF(AT84=1,G84,0)</f>
        <v>0</v>
      </c>
      <c r="AV84" s="147">
        <f>IF(AT84=2,G84,0)</f>
        <v>12650.000000000002</v>
      </c>
      <c r="AW84" s="147">
        <f>IF(AT84=3,G84,0)</f>
        <v>0</v>
      </c>
      <c r="AX84" s="147">
        <f>IF(AT84=4,G84,0)</f>
        <v>0</v>
      </c>
      <c r="AY84" s="147">
        <f>IF(AT84=5,G84,0)</f>
        <v>0</v>
      </c>
      <c r="CT84" s="147">
        <v>0</v>
      </c>
    </row>
    <row r="85" spans="1:98" x14ac:dyDescent="0.2">
      <c r="A85" s="170">
        <v>74</v>
      </c>
      <c r="B85" s="171" t="s">
        <v>212</v>
      </c>
      <c r="C85" s="172" t="s">
        <v>295</v>
      </c>
      <c r="D85" s="173" t="s">
        <v>102</v>
      </c>
      <c r="E85" s="174">
        <v>1</v>
      </c>
      <c r="F85" s="174">
        <v>2706</v>
      </c>
      <c r="G85" s="175">
        <f t="shared" si="2"/>
        <v>2706</v>
      </c>
      <c r="I85" s="169">
        <v>2</v>
      </c>
      <c r="U85" s="147">
        <v>1</v>
      </c>
      <c r="V85" s="147">
        <v>7</v>
      </c>
      <c r="W85" s="147">
        <v>7</v>
      </c>
      <c r="AT85" s="147">
        <v>2</v>
      </c>
      <c r="AU85" s="147">
        <f>IF(AT85=1,G85,0)</f>
        <v>0</v>
      </c>
      <c r="AV85" s="147">
        <f>IF(AT85=2,G85,0)</f>
        <v>2706</v>
      </c>
      <c r="AW85" s="147">
        <f>IF(AT85=3,G85,0)</f>
        <v>0</v>
      </c>
      <c r="AX85" s="147">
        <f>IF(AT85=4,G85,0)</f>
        <v>0</v>
      </c>
      <c r="AY85" s="147">
        <f>IF(AT85=5,G85,0)</f>
        <v>0</v>
      </c>
      <c r="CT85" s="147">
        <v>0</v>
      </c>
    </row>
    <row r="86" spans="1:98" x14ac:dyDescent="0.2">
      <c r="A86" s="170">
        <v>75</v>
      </c>
      <c r="B86" s="171" t="s">
        <v>213</v>
      </c>
      <c r="C86" s="172" t="s">
        <v>214</v>
      </c>
      <c r="D86" s="173" t="s">
        <v>102</v>
      </c>
      <c r="E86" s="174">
        <v>1</v>
      </c>
      <c r="F86" s="174">
        <v>346.5</v>
      </c>
      <c r="G86" s="175">
        <f t="shared" si="2"/>
        <v>346.5</v>
      </c>
      <c r="I86" s="169">
        <v>2</v>
      </c>
      <c r="U86" s="147">
        <v>1</v>
      </c>
      <c r="V86" s="147">
        <v>7</v>
      </c>
      <c r="W86" s="147">
        <v>7</v>
      </c>
      <c r="AT86" s="147">
        <v>2</v>
      </c>
      <c r="AU86" s="147">
        <f>IF(AT86=1,G86,0)</f>
        <v>0</v>
      </c>
      <c r="AV86" s="147">
        <f>IF(AT86=2,G86,0)</f>
        <v>346.5</v>
      </c>
      <c r="AW86" s="147">
        <f>IF(AT86=3,G86,0)</f>
        <v>0</v>
      </c>
      <c r="AX86" s="147">
        <f>IF(AT86=4,G86,0)</f>
        <v>0</v>
      </c>
      <c r="AY86" s="147">
        <f>IF(AT86=5,G86,0)</f>
        <v>0</v>
      </c>
      <c r="CT86" s="147">
        <v>8.8897599999999998E-4</v>
      </c>
    </row>
    <row r="87" spans="1:98" x14ac:dyDescent="0.2">
      <c r="A87" s="170">
        <v>76</v>
      </c>
      <c r="B87" s="171" t="s">
        <v>316</v>
      </c>
      <c r="C87" s="172" t="s">
        <v>296</v>
      </c>
      <c r="D87" s="173" t="s">
        <v>102</v>
      </c>
      <c r="E87" s="174">
        <v>1</v>
      </c>
      <c r="F87" s="174">
        <v>814.00000000000011</v>
      </c>
      <c r="G87" s="175">
        <f t="shared" si="2"/>
        <v>814.00000000000011</v>
      </c>
      <c r="I87" s="169">
        <v>2</v>
      </c>
      <c r="U87" s="147">
        <v>12</v>
      </c>
      <c r="V87" s="147">
        <v>0</v>
      </c>
      <c r="W87" s="147">
        <v>115</v>
      </c>
      <c r="AT87" s="147">
        <v>2</v>
      </c>
      <c r="AU87" s="147">
        <f>IF(AT87=1,G87,0)</f>
        <v>0</v>
      </c>
      <c r="AV87" s="147">
        <f>IF(AT87=2,G87,0)</f>
        <v>814.00000000000011</v>
      </c>
      <c r="AW87" s="147">
        <f>IF(AT87=3,G87,0)</f>
        <v>0</v>
      </c>
      <c r="AX87" s="147">
        <f>IF(AT87=4,G87,0)</f>
        <v>0</v>
      </c>
      <c r="AY87" s="147">
        <f>IF(AT87=5,G87,0)</f>
        <v>0</v>
      </c>
      <c r="CT87" s="147">
        <v>8.8999999999999995E-4</v>
      </c>
    </row>
    <row r="88" spans="1:98" x14ac:dyDescent="0.2">
      <c r="A88" s="170">
        <v>77</v>
      </c>
      <c r="B88" s="171" t="s">
        <v>215</v>
      </c>
      <c r="C88" s="172" t="s">
        <v>216</v>
      </c>
      <c r="D88" s="173" t="s">
        <v>102</v>
      </c>
      <c r="E88" s="174">
        <v>1</v>
      </c>
      <c r="F88" s="174">
        <v>154</v>
      </c>
      <c r="G88" s="175">
        <f t="shared" si="2"/>
        <v>154</v>
      </c>
      <c r="I88" s="169">
        <v>2</v>
      </c>
      <c r="U88" s="147">
        <v>1</v>
      </c>
      <c r="V88" s="147">
        <v>7</v>
      </c>
      <c r="W88" s="147">
        <v>7</v>
      </c>
      <c r="AT88" s="147">
        <v>2</v>
      </c>
      <c r="AU88" s="147">
        <f>IF(AT88=1,G88,0)</f>
        <v>0</v>
      </c>
      <c r="AV88" s="147">
        <f>IF(AT88=2,G88,0)</f>
        <v>154</v>
      </c>
      <c r="AW88" s="147">
        <f>IF(AT88=3,G88,0)</f>
        <v>0</v>
      </c>
      <c r="AX88" s="147">
        <f>IF(AT88=4,G88,0)</f>
        <v>0</v>
      </c>
      <c r="AY88" s="147">
        <f>IF(AT88=5,G88,0)</f>
        <v>0</v>
      </c>
      <c r="CT88" s="147">
        <v>8.0000000000000007E-5</v>
      </c>
    </row>
    <row r="89" spans="1:98" x14ac:dyDescent="0.2">
      <c r="A89" s="170">
        <v>78</v>
      </c>
      <c r="B89" s="171" t="s">
        <v>217</v>
      </c>
      <c r="C89" s="172" t="s">
        <v>297</v>
      </c>
      <c r="D89" s="173" t="s">
        <v>102</v>
      </c>
      <c r="E89" s="174">
        <v>11</v>
      </c>
      <c r="F89" s="174">
        <v>1089</v>
      </c>
      <c r="G89" s="175">
        <f t="shared" si="2"/>
        <v>11979</v>
      </c>
      <c r="I89" s="169">
        <v>2</v>
      </c>
      <c r="U89" s="147">
        <v>1</v>
      </c>
      <c r="V89" s="147">
        <v>7</v>
      </c>
      <c r="W89" s="147">
        <v>7</v>
      </c>
      <c r="AT89" s="147">
        <v>2</v>
      </c>
      <c r="AU89" s="147">
        <f>IF(AT89=1,G89,0)</f>
        <v>0</v>
      </c>
      <c r="AV89" s="147">
        <f>IF(AT89=2,G89,0)</f>
        <v>11979</v>
      </c>
      <c r="AW89" s="147">
        <f>IF(AT89=3,G89,0)</f>
        <v>0</v>
      </c>
      <c r="AX89" s="147">
        <f>IF(AT89=4,G89,0)</f>
        <v>0</v>
      </c>
      <c r="AY89" s="147">
        <f>IF(AT89=5,G89,0)</f>
        <v>0</v>
      </c>
      <c r="CT89" s="147">
        <v>0</v>
      </c>
    </row>
    <row r="90" spans="1:98" x14ac:dyDescent="0.2">
      <c r="A90" s="170">
        <v>79</v>
      </c>
      <c r="B90" s="171" t="s">
        <v>218</v>
      </c>
      <c r="C90" s="172" t="s">
        <v>298</v>
      </c>
      <c r="D90" s="173" t="s">
        <v>102</v>
      </c>
      <c r="E90" s="174">
        <v>1</v>
      </c>
      <c r="F90" s="174">
        <v>3773.0000000000005</v>
      </c>
      <c r="G90" s="175">
        <f t="shared" si="2"/>
        <v>3773.0000000000005</v>
      </c>
      <c r="I90" s="169">
        <v>2</v>
      </c>
      <c r="U90" s="147">
        <v>1</v>
      </c>
      <c r="V90" s="147">
        <v>7</v>
      </c>
      <c r="W90" s="147">
        <v>7</v>
      </c>
      <c r="AT90" s="147">
        <v>2</v>
      </c>
      <c r="AU90" s="147">
        <f>IF(AT90=1,G90,0)</f>
        <v>0</v>
      </c>
      <c r="AV90" s="147">
        <f>IF(AT90=2,G90,0)</f>
        <v>3773.0000000000005</v>
      </c>
      <c r="AW90" s="147">
        <f>IF(AT90=3,G90,0)</f>
        <v>0</v>
      </c>
      <c r="AX90" s="147">
        <f>IF(AT90=4,G90,0)</f>
        <v>0</v>
      </c>
      <c r="AY90" s="147">
        <f>IF(AT90=5,G90,0)</f>
        <v>0</v>
      </c>
      <c r="CT90" s="147">
        <v>1.7330000000000002E-2</v>
      </c>
    </row>
    <row r="91" spans="1:98" x14ac:dyDescent="0.2">
      <c r="A91" s="170">
        <v>80</v>
      </c>
      <c r="B91" s="171" t="s">
        <v>219</v>
      </c>
      <c r="C91" s="172" t="s">
        <v>220</v>
      </c>
      <c r="D91" s="173" t="s">
        <v>102</v>
      </c>
      <c r="E91" s="174">
        <v>12</v>
      </c>
      <c r="F91" s="174">
        <v>313.5</v>
      </c>
      <c r="G91" s="175">
        <f t="shared" si="2"/>
        <v>3762</v>
      </c>
      <c r="I91" s="169">
        <v>2</v>
      </c>
      <c r="U91" s="147">
        <v>1</v>
      </c>
      <c r="V91" s="147">
        <v>7</v>
      </c>
      <c r="W91" s="147">
        <v>7</v>
      </c>
      <c r="AT91" s="147">
        <v>2</v>
      </c>
      <c r="AU91" s="147">
        <f>IF(AT91=1,G91,0)</f>
        <v>0</v>
      </c>
      <c r="AV91" s="147">
        <f>IF(AT91=2,G91,0)</f>
        <v>3762</v>
      </c>
      <c r="AW91" s="147">
        <f>IF(AT91=3,G91,0)</f>
        <v>0</v>
      </c>
      <c r="AX91" s="147">
        <f>IF(AT91=4,G91,0)</f>
        <v>0</v>
      </c>
      <c r="AY91" s="147">
        <f>IF(AT91=5,G91,0)</f>
        <v>0</v>
      </c>
      <c r="CT91" s="147">
        <v>1.39E-3</v>
      </c>
    </row>
    <row r="92" spans="1:98" x14ac:dyDescent="0.2">
      <c r="A92" s="170">
        <v>81</v>
      </c>
      <c r="B92" s="171" t="s">
        <v>221</v>
      </c>
      <c r="C92" s="172" t="s">
        <v>299</v>
      </c>
      <c r="D92" s="173" t="s">
        <v>102</v>
      </c>
      <c r="E92" s="174">
        <v>11</v>
      </c>
      <c r="F92" s="174">
        <v>93.500000000000014</v>
      </c>
      <c r="G92" s="175">
        <f t="shared" si="2"/>
        <v>1028.5000000000002</v>
      </c>
      <c r="I92" s="169">
        <v>2</v>
      </c>
      <c r="U92" s="147">
        <v>1</v>
      </c>
      <c r="V92" s="147">
        <v>7</v>
      </c>
      <c r="W92" s="147">
        <v>7</v>
      </c>
      <c r="AT92" s="147">
        <v>2</v>
      </c>
      <c r="AU92" s="147">
        <f>IF(AT92=1,G92,0)</f>
        <v>0</v>
      </c>
      <c r="AV92" s="147">
        <f>IF(AT92=2,G92,0)</f>
        <v>1028.5000000000002</v>
      </c>
      <c r="AW92" s="147">
        <f>IF(AT92=3,G92,0)</f>
        <v>0</v>
      </c>
      <c r="AX92" s="147">
        <f>IF(AT92=4,G92,0)</f>
        <v>0</v>
      </c>
      <c r="AY92" s="147">
        <f>IF(AT92=5,G92,0)</f>
        <v>0</v>
      </c>
      <c r="CT92" s="147">
        <v>4.8000000000000001E-4</v>
      </c>
    </row>
    <row r="93" spans="1:98" x14ac:dyDescent="0.2">
      <c r="A93" s="170">
        <v>82</v>
      </c>
      <c r="B93" s="171" t="s">
        <v>222</v>
      </c>
      <c r="C93" s="172" t="s">
        <v>300</v>
      </c>
      <c r="D93" s="173" t="s">
        <v>102</v>
      </c>
      <c r="E93" s="174">
        <v>1</v>
      </c>
      <c r="F93" s="174">
        <v>786.50000000000011</v>
      </c>
      <c r="G93" s="175">
        <f t="shared" si="2"/>
        <v>786.50000000000011</v>
      </c>
      <c r="I93" s="169">
        <v>2</v>
      </c>
      <c r="U93" s="147">
        <v>1</v>
      </c>
      <c r="V93" s="147">
        <v>7</v>
      </c>
      <c r="W93" s="147">
        <v>7</v>
      </c>
      <c r="AT93" s="147">
        <v>2</v>
      </c>
      <c r="AU93" s="147">
        <f>IF(AT93=1,G93,0)</f>
        <v>0</v>
      </c>
      <c r="AV93" s="147">
        <f>IF(AT93=2,G93,0)</f>
        <v>786.50000000000011</v>
      </c>
      <c r="AW93" s="147">
        <f>IF(AT93=3,G93,0)</f>
        <v>0</v>
      </c>
      <c r="AX93" s="147">
        <f>IF(AT93=4,G93,0)</f>
        <v>0</v>
      </c>
      <c r="AY93" s="147">
        <f>IF(AT93=5,G93,0)</f>
        <v>0</v>
      </c>
      <c r="CT93" s="147">
        <v>0</v>
      </c>
    </row>
    <row r="94" spans="1:98" x14ac:dyDescent="0.2">
      <c r="A94" s="170">
        <v>83</v>
      </c>
      <c r="B94" s="171" t="s">
        <v>223</v>
      </c>
      <c r="C94" s="172" t="s">
        <v>224</v>
      </c>
      <c r="D94" s="173" t="s">
        <v>102</v>
      </c>
      <c r="E94" s="174">
        <v>12</v>
      </c>
      <c r="F94" s="174">
        <v>93.500000000000014</v>
      </c>
      <c r="G94" s="175">
        <f t="shared" si="2"/>
        <v>1122.0000000000002</v>
      </c>
      <c r="I94" s="169">
        <v>2</v>
      </c>
      <c r="U94" s="147">
        <v>1</v>
      </c>
      <c r="V94" s="147">
        <v>7</v>
      </c>
      <c r="W94" s="147">
        <v>7</v>
      </c>
      <c r="AT94" s="147">
        <v>2</v>
      </c>
      <c r="AU94" s="147">
        <f>IF(AT94=1,G94,0)</f>
        <v>0</v>
      </c>
      <c r="AV94" s="147">
        <f>IF(AT94=2,G94,0)</f>
        <v>1122.0000000000002</v>
      </c>
      <c r="AW94" s="147">
        <f>IF(AT94=3,G94,0)</f>
        <v>0</v>
      </c>
      <c r="AX94" s="147">
        <f>IF(AT94=4,G94,0)</f>
        <v>0</v>
      </c>
      <c r="AY94" s="147">
        <f>IF(AT94=5,G94,0)</f>
        <v>0</v>
      </c>
      <c r="CT94" s="147">
        <v>1.9000000000000001E-4</v>
      </c>
    </row>
    <row r="95" spans="1:98" x14ac:dyDescent="0.2">
      <c r="A95" s="170">
        <v>84</v>
      </c>
      <c r="B95" s="171" t="s">
        <v>225</v>
      </c>
      <c r="C95" s="172" t="s">
        <v>301</v>
      </c>
      <c r="D95" s="173" t="s">
        <v>102</v>
      </c>
      <c r="E95" s="174">
        <v>1</v>
      </c>
      <c r="F95" s="174">
        <v>3300.0000000000005</v>
      </c>
      <c r="G95" s="175">
        <f t="shared" si="2"/>
        <v>3300.0000000000005</v>
      </c>
      <c r="I95" s="169">
        <v>2</v>
      </c>
      <c r="U95" s="147">
        <v>1</v>
      </c>
      <c r="V95" s="147">
        <v>7</v>
      </c>
      <c r="W95" s="147">
        <v>7</v>
      </c>
      <c r="AT95" s="147">
        <v>2</v>
      </c>
      <c r="AU95" s="147">
        <f>IF(AT95=1,G95,0)</f>
        <v>0</v>
      </c>
      <c r="AV95" s="147">
        <f>IF(AT95=2,G95,0)</f>
        <v>3300.0000000000005</v>
      </c>
      <c r="AW95" s="147">
        <f>IF(AT95=3,G95,0)</f>
        <v>0</v>
      </c>
      <c r="AX95" s="147">
        <f>IF(AT95=4,G95,0)</f>
        <v>0</v>
      </c>
      <c r="AY95" s="147">
        <f>IF(AT95=5,G95,0)</f>
        <v>0</v>
      </c>
      <c r="CT95" s="147">
        <v>1.719E-2</v>
      </c>
    </row>
    <row r="96" spans="1:98" x14ac:dyDescent="0.2">
      <c r="A96" s="170">
        <v>85</v>
      </c>
      <c r="B96" s="171" t="s">
        <v>226</v>
      </c>
      <c r="C96" s="172" t="s">
        <v>227</v>
      </c>
      <c r="D96" s="173" t="s">
        <v>102</v>
      </c>
      <c r="E96" s="174">
        <v>1</v>
      </c>
      <c r="F96" s="174">
        <v>330</v>
      </c>
      <c r="G96" s="175">
        <f t="shared" si="2"/>
        <v>330</v>
      </c>
      <c r="I96" s="169">
        <v>2</v>
      </c>
      <c r="U96" s="147">
        <v>1</v>
      </c>
      <c r="V96" s="147">
        <v>7</v>
      </c>
      <c r="W96" s="147">
        <v>7</v>
      </c>
      <c r="AT96" s="147">
        <v>2</v>
      </c>
      <c r="AU96" s="147">
        <f>IF(AT96=1,G96,0)</f>
        <v>0</v>
      </c>
      <c r="AV96" s="147">
        <f>IF(AT96=2,G96,0)</f>
        <v>330</v>
      </c>
      <c r="AW96" s="147">
        <f>IF(AT96=3,G96,0)</f>
        <v>0</v>
      </c>
      <c r="AX96" s="147">
        <f>IF(AT96=4,G96,0)</f>
        <v>0</v>
      </c>
      <c r="AY96" s="147">
        <f>IF(AT96=5,G96,0)</f>
        <v>0</v>
      </c>
      <c r="CT96" s="147">
        <v>1.6199999999999999E-2</v>
      </c>
    </row>
    <row r="97" spans="1:98" x14ac:dyDescent="0.2">
      <c r="A97" s="170">
        <v>86</v>
      </c>
      <c r="B97" s="171" t="s">
        <v>228</v>
      </c>
      <c r="C97" s="172" t="s">
        <v>302</v>
      </c>
      <c r="D97" s="173" t="s">
        <v>102</v>
      </c>
      <c r="E97" s="174">
        <v>1</v>
      </c>
      <c r="F97" s="174">
        <v>787.6</v>
      </c>
      <c r="G97" s="175">
        <f t="shared" si="2"/>
        <v>787.6</v>
      </c>
      <c r="I97" s="169">
        <v>2</v>
      </c>
      <c r="U97" s="147">
        <v>1</v>
      </c>
      <c r="V97" s="147">
        <v>7</v>
      </c>
      <c r="W97" s="147">
        <v>7</v>
      </c>
      <c r="AT97" s="147">
        <v>2</v>
      </c>
      <c r="AU97" s="147">
        <f>IF(AT97=1,G97,0)</f>
        <v>0</v>
      </c>
      <c r="AV97" s="147">
        <f>IF(AT97=2,G97,0)</f>
        <v>787.6</v>
      </c>
      <c r="AW97" s="147">
        <f>IF(AT97=3,G97,0)</f>
        <v>0</v>
      </c>
      <c r="AX97" s="147">
        <f>IF(AT97=4,G97,0)</f>
        <v>0</v>
      </c>
      <c r="AY97" s="147">
        <f>IF(AT97=5,G97,0)</f>
        <v>0</v>
      </c>
      <c r="CT97" s="147">
        <v>3.62E-3</v>
      </c>
    </row>
    <row r="98" spans="1:98" x14ac:dyDescent="0.2">
      <c r="A98" s="170">
        <v>87</v>
      </c>
      <c r="B98" s="171" t="s">
        <v>229</v>
      </c>
      <c r="C98" s="172" t="s">
        <v>303</v>
      </c>
      <c r="D98" s="173" t="s">
        <v>102</v>
      </c>
      <c r="E98" s="174">
        <v>1</v>
      </c>
      <c r="F98" s="174">
        <v>235.4</v>
      </c>
      <c r="G98" s="175">
        <f t="shared" si="2"/>
        <v>235.4</v>
      </c>
      <c r="I98" s="169">
        <v>2</v>
      </c>
      <c r="U98" s="147">
        <v>1</v>
      </c>
      <c r="V98" s="147">
        <v>7</v>
      </c>
      <c r="W98" s="147">
        <v>7</v>
      </c>
      <c r="AT98" s="147">
        <v>2</v>
      </c>
      <c r="AU98" s="147">
        <f>IF(AT98=1,G98,0)</f>
        <v>0</v>
      </c>
      <c r="AV98" s="147">
        <f>IF(AT98=2,G98,0)</f>
        <v>235.4</v>
      </c>
      <c r="AW98" s="147">
        <f>IF(AT98=3,G98,0)</f>
        <v>0</v>
      </c>
      <c r="AX98" s="147">
        <f>IF(AT98=4,G98,0)</f>
        <v>0</v>
      </c>
      <c r="AY98" s="147">
        <f>IF(AT98=5,G98,0)</f>
        <v>0</v>
      </c>
      <c r="CT98" s="147">
        <v>0</v>
      </c>
    </row>
    <row r="99" spans="1:98" x14ac:dyDescent="0.2">
      <c r="A99" s="170">
        <v>88</v>
      </c>
      <c r="B99" s="171" t="s">
        <v>230</v>
      </c>
      <c r="C99" s="172" t="s">
        <v>231</v>
      </c>
      <c r="D99" s="173" t="s">
        <v>102</v>
      </c>
      <c r="E99" s="174">
        <v>1</v>
      </c>
      <c r="F99" s="174">
        <v>203.50000000000003</v>
      </c>
      <c r="G99" s="175">
        <f t="shared" si="2"/>
        <v>203.50000000000003</v>
      </c>
      <c r="I99" s="169">
        <v>2</v>
      </c>
      <c r="U99" s="147">
        <v>1</v>
      </c>
      <c r="V99" s="147">
        <v>7</v>
      </c>
      <c r="W99" s="147">
        <v>7</v>
      </c>
      <c r="AT99" s="147">
        <v>2</v>
      </c>
      <c r="AU99" s="147">
        <f>IF(AT99=1,G99,0)</f>
        <v>0</v>
      </c>
      <c r="AV99" s="147">
        <f>IF(AT99=2,G99,0)</f>
        <v>203.50000000000003</v>
      </c>
      <c r="AW99" s="147">
        <f>IF(AT99=3,G99,0)</f>
        <v>0</v>
      </c>
      <c r="AX99" s="147">
        <f>IF(AT99=4,G99,0)</f>
        <v>0</v>
      </c>
      <c r="AY99" s="147">
        <f>IF(AT99=5,G99,0)</f>
        <v>0</v>
      </c>
      <c r="CT99" s="147">
        <v>7.1000000000000002E-4</v>
      </c>
    </row>
    <row r="100" spans="1:98" x14ac:dyDescent="0.2">
      <c r="A100" s="170">
        <v>89</v>
      </c>
      <c r="B100" s="171" t="s">
        <v>232</v>
      </c>
      <c r="C100" s="172" t="s">
        <v>304</v>
      </c>
      <c r="D100" s="173" t="s">
        <v>102</v>
      </c>
      <c r="E100" s="174">
        <v>7</v>
      </c>
      <c r="F100" s="174">
        <v>3520.0000000000005</v>
      </c>
      <c r="G100" s="175">
        <f t="shared" si="2"/>
        <v>24640.000000000004</v>
      </c>
      <c r="I100" s="169">
        <v>2</v>
      </c>
      <c r="U100" s="147">
        <v>1</v>
      </c>
      <c r="V100" s="147">
        <v>7</v>
      </c>
      <c r="W100" s="147">
        <v>7</v>
      </c>
      <c r="AT100" s="147">
        <v>2</v>
      </c>
      <c r="AU100" s="147">
        <f>IF(AT100=1,G100,0)</f>
        <v>0</v>
      </c>
      <c r="AV100" s="147">
        <f>IF(AT100=2,G100,0)</f>
        <v>24640.000000000004</v>
      </c>
      <c r="AW100" s="147">
        <f>IF(AT100=3,G100,0)</f>
        <v>0</v>
      </c>
      <c r="AX100" s="147">
        <f>IF(AT100=4,G100,0)</f>
        <v>0</v>
      </c>
      <c r="AY100" s="147">
        <f>IF(AT100=5,G100,0)</f>
        <v>0</v>
      </c>
      <c r="CT100" s="147">
        <v>1.5169999999999999E-2</v>
      </c>
    </row>
    <row r="101" spans="1:98" x14ac:dyDescent="0.2">
      <c r="A101" s="170">
        <v>90</v>
      </c>
      <c r="B101" s="171" t="s">
        <v>233</v>
      </c>
      <c r="C101" s="172" t="s">
        <v>234</v>
      </c>
      <c r="D101" s="173" t="s">
        <v>102</v>
      </c>
      <c r="E101" s="174">
        <v>7</v>
      </c>
      <c r="F101" s="174">
        <v>1595.0000000000002</v>
      </c>
      <c r="G101" s="175">
        <f t="shared" si="2"/>
        <v>11165.000000000002</v>
      </c>
      <c r="I101" s="169">
        <v>2</v>
      </c>
      <c r="U101" s="147">
        <v>1</v>
      </c>
      <c r="V101" s="147">
        <v>7</v>
      </c>
      <c r="W101" s="147">
        <v>7</v>
      </c>
      <c r="AT101" s="147">
        <v>2</v>
      </c>
      <c r="AU101" s="147">
        <f>IF(AT101=1,G101,0)</f>
        <v>0</v>
      </c>
      <c r="AV101" s="147">
        <f>IF(AT101=2,G101,0)</f>
        <v>11165.000000000002</v>
      </c>
      <c r="AW101" s="147">
        <f>IF(AT101=3,G101,0)</f>
        <v>0</v>
      </c>
      <c r="AX101" s="147">
        <f>IF(AT101=4,G101,0)</f>
        <v>0</v>
      </c>
      <c r="AY101" s="147">
        <f>IF(AT101=5,G101,0)</f>
        <v>0</v>
      </c>
      <c r="CT101" s="147">
        <v>1.7000000000000001E-4</v>
      </c>
    </row>
    <row r="102" spans="1:98" ht="22.5" x14ac:dyDescent="0.2">
      <c r="A102" s="170">
        <v>91</v>
      </c>
      <c r="B102" s="171" t="s">
        <v>268</v>
      </c>
      <c r="C102" s="172" t="s">
        <v>317</v>
      </c>
      <c r="D102" s="173" t="s">
        <v>102</v>
      </c>
      <c r="E102" s="174">
        <v>1</v>
      </c>
      <c r="F102" s="174">
        <v>154565.40000000002</v>
      </c>
      <c r="G102" s="175">
        <f>E102*F102</f>
        <v>154565.40000000002</v>
      </c>
      <c r="I102" s="169">
        <v>2</v>
      </c>
      <c r="U102" s="147">
        <v>12</v>
      </c>
      <c r="V102" s="147">
        <v>0</v>
      </c>
      <c r="W102" s="147">
        <v>79</v>
      </c>
      <c r="AT102" s="147">
        <v>2</v>
      </c>
      <c r="AU102" s="147">
        <f>IF(AT102=1,G102,0)</f>
        <v>0</v>
      </c>
      <c r="AV102" s="147">
        <f>IF(AT102=2,G102,0)</f>
        <v>154565.40000000002</v>
      </c>
      <c r="AW102" s="147">
        <f>IF(AT102=3,G102,0)</f>
        <v>0</v>
      </c>
      <c r="AX102" s="147">
        <f>IF(AT102=4,G102,0)</f>
        <v>0</v>
      </c>
      <c r="AY102" s="147">
        <f>IF(AT102=5,G102,0)</f>
        <v>0</v>
      </c>
      <c r="CT102" s="147">
        <v>0</v>
      </c>
    </row>
    <row r="103" spans="1:98" x14ac:dyDescent="0.2">
      <c r="A103" s="170">
        <v>92</v>
      </c>
      <c r="B103" s="171" t="s">
        <v>269</v>
      </c>
      <c r="C103" s="172" t="s">
        <v>235</v>
      </c>
      <c r="D103" s="173" t="s">
        <v>102</v>
      </c>
      <c r="E103" s="174">
        <v>1</v>
      </c>
      <c r="F103" s="174">
        <v>2750</v>
      </c>
      <c r="G103" s="175">
        <f t="shared" si="2"/>
        <v>2750</v>
      </c>
      <c r="I103" s="169">
        <v>2</v>
      </c>
      <c r="U103" s="147">
        <v>12</v>
      </c>
      <c r="V103" s="147">
        <v>0</v>
      </c>
      <c r="W103" s="147">
        <v>103</v>
      </c>
      <c r="AT103" s="147">
        <v>2</v>
      </c>
      <c r="AU103" s="147">
        <f>IF(AT103=1,G103,0)</f>
        <v>0</v>
      </c>
      <c r="AV103" s="147">
        <f>IF(AT103=2,G103,0)</f>
        <v>2750</v>
      </c>
      <c r="AW103" s="147">
        <f>IF(AT103=3,G103,0)</f>
        <v>0</v>
      </c>
      <c r="AX103" s="147">
        <f>IF(AT103=4,G103,0)</f>
        <v>0</v>
      </c>
      <c r="AY103" s="147">
        <f>IF(AT103=5,G103,0)</f>
        <v>0</v>
      </c>
      <c r="CT103" s="147">
        <v>0</v>
      </c>
    </row>
    <row r="104" spans="1:98" ht="22.5" x14ac:dyDescent="0.2">
      <c r="A104" s="170">
        <v>93</v>
      </c>
      <c r="B104" s="171" t="s">
        <v>270</v>
      </c>
      <c r="C104" s="172" t="s">
        <v>318</v>
      </c>
      <c r="D104" s="173" t="s">
        <v>102</v>
      </c>
      <c r="E104" s="174">
        <v>1</v>
      </c>
      <c r="F104" s="174">
        <v>205922.2</v>
      </c>
      <c r="G104" s="175">
        <f>E104*F104</f>
        <v>205922.2</v>
      </c>
      <c r="I104" s="169">
        <v>2</v>
      </c>
      <c r="U104" s="147">
        <v>12</v>
      </c>
      <c r="V104" s="147">
        <v>0</v>
      </c>
      <c r="W104" s="147">
        <v>80</v>
      </c>
      <c r="AT104" s="147">
        <v>2</v>
      </c>
      <c r="AU104" s="147">
        <f>IF(AT104=1,G104,0)</f>
        <v>0</v>
      </c>
      <c r="AV104" s="147">
        <f>IF(AT104=2,G104,0)</f>
        <v>205922.2</v>
      </c>
      <c r="AW104" s="147">
        <f>IF(AT104=3,G104,0)</f>
        <v>0</v>
      </c>
      <c r="AX104" s="147">
        <f>IF(AT104=4,G104,0)</f>
        <v>0</v>
      </c>
      <c r="AY104" s="147">
        <f>IF(AT104=5,G104,0)</f>
        <v>0</v>
      </c>
      <c r="CT104" s="147">
        <v>0</v>
      </c>
    </row>
    <row r="105" spans="1:98" x14ac:dyDescent="0.2">
      <c r="A105" s="170">
        <v>94</v>
      </c>
      <c r="B105" s="171" t="s">
        <v>271</v>
      </c>
      <c r="C105" s="172" t="s">
        <v>236</v>
      </c>
      <c r="D105" s="173" t="s">
        <v>102</v>
      </c>
      <c r="E105" s="174">
        <v>1</v>
      </c>
      <c r="F105" s="174">
        <v>2750</v>
      </c>
      <c r="G105" s="175">
        <f t="shared" si="2"/>
        <v>2750</v>
      </c>
      <c r="I105" s="169">
        <v>2</v>
      </c>
      <c r="U105" s="147">
        <v>12</v>
      </c>
      <c r="V105" s="147">
        <v>0</v>
      </c>
      <c r="W105" s="147">
        <v>104</v>
      </c>
      <c r="AT105" s="147">
        <v>2</v>
      </c>
      <c r="AU105" s="147">
        <f>IF(AT105=1,G105,0)</f>
        <v>0</v>
      </c>
      <c r="AV105" s="147">
        <f>IF(AT105=2,G105,0)</f>
        <v>2750</v>
      </c>
      <c r="AW105" s="147">
        <f>IF(AT105=3,G105,0)</f>
        <v>0</v>
      </c>
      <c r="AX105" s="147">
        <f>IF(AT105=4,G105,0)</f>
        <v>0</v>
      </c>
      <c r="AY105" s="147">
        <f>IF(AT105=5,G105,0)</f>
        <v>0</v>
      </c>
      <c r="CT105" s="147">
        <v>0</v>
      </c>
    </row>
    <row r="106" spans="1:98" x14ac:dyDescent="0.2">
      <c r="A106" s="170">
        <v>95</v>
      </c>
      <c r="B106" s="171" t="s">
        <v>237</v>
      </c>
      <c r="C106" s="172" t="s">
        <v>305</v>
      </c>
      <c r="D106" s="173" t="s">
        <v>102</v>
      </c>
      <c r="E106" s="174">
        <v>1</v>
      </c>
      <c r="F106" s="174">
        <v>2662</v>
      </c>
      <c r="G106" s="175">
        <f t="shared" si="2"/>
        <v>2662</v>
      </c>
      <c r="I106" s="169">
        <v>2</v>
      </c>
      <c r="U106" s="147">
        <v>1</v>
      </c>
      <c r="V106" s="147">
        <v>7</v>
      </c>
      <c r="W106" s="147">
        <v>7</v>
      </c>
      <c r="AT106" s="147">
        <v>2</v>
      </c>
      <c r="AU106" s="147">
        <f>IF(AT106=1,G106,0)</f>
        <v>0</v>
      </c>
      <c r="AV106" s="147">
        <f>IF(AT106=2,G106,0)</f>
        <v>2662</v>
      </c>
      <c r="AW106" s="147">
        <f>IF(AT106=3,G106,0)</f>
        <v>0</v>
      </c>
      <c r="AX106" s="147">
        <f>IF(AT106=4,G106,0)</f>
        <v>0</v>
      </c>
      <c r="AY106" s="147">
        <f>IF(AT106=5,G106,0)</f>
        <v>0</v>
      </c>
      <c r="CT106" s="147">
        <v>1.4499999999999999E-3</v>
      </c>
    </row>
    <row r="107" spans="1:98" x14ac:dyDescent="0.2">
      <c r="A107" s="170">
        <v>96</v>
      </c>
      <c r="B107" s="171" t="s">
        <v>238</v>
      </c>
      <c r="C107" s="172" t="s">
        <v>239</v>
      </c>
      <c r="D107" s="173" t="s">
        <v>102</v>
      </c>
      <c r="E107" s="174">
        <v>1</v>
      </c>
      <c r="F107" s="174">
        <v>203.50000000000003</v>
      </c>
      <c r="G107" s="175">
        <f t="shared" si="2"/>
        <v>203.50000000000003</v>
      </c>
      <c r="I107" s="169">
        <v>2</v>
      </c>
      <c r="U107" s="147">
        <v>1</v>
      </c>
      <c r="V107" s="147">
        <v>7</v>
      </c>
      <c r="W107" s="147">
        <v>7</v>
      </c>
      <c r="AT107" s="147">
        <v>2</v>
      </c>
      <c r="AU107" s="147">
        <f>IF(AT107=1,G107,0)</f>
        <v>0</v>
      </c>
      <c r="AV107" s="147">
        <f>IF(AT107=2,G107,0)</f>
        <v>203.50000000000003</v>
      </c>
      <c r="AW107" s="147">
        <f>IF(AT107=3,G107,0)</f>
        <v>0</v>
      </c>
      <c r="AX107" s="147">
        <f>IF(AT107=4,G107,0)</f>
        <v>0</v>
      </c>
      <c r="AY107" s="147">
        <f>IF(AT107=5,G107,0)</f>
        <v>0</v>
      </c>
      <c r="CT107" s="147">
        <v>1.2E-4</v>
      </c>
    </row>
    <row r="108" spans="1:98" x14ac:dyDescent="0.2">
      <c r="A108" s="170">
        <v>97</v>
      </c>
      <c r="B108" s="171" t="s">
        <v>240</v>
      </c>
      <c r="C108" s="172" t="s">
        <v>306</v>
      </c>
      <c r="D108" s="173" t="s">
        <v>102</v>
      </c>
      <c r="E108" s="174">
        <v>1</v>
      </c>
      <c r="F108" s="174">
        <v>1815.0000000000002</v>
      </c>
      <c r="G108" s="175">
        <f t="shared" si="2"/>
        <v>1815.0000000000002</v>
      </c>
      <c r="I108" s="169">
        <v>2</v>
      </c>
      <c r="U108" s="147">
        <v>1</v>
      </c>
      <c r="V108" s="147">
        <v>7</v>
      </c>
      <c r="W108" s="147">
        <v>7</v>
      </c>
      <c r="AT108" s="147">
        <v>2</v>
      </c>
      <c r="AU108" s="147">
        <f>IF(AT108=1,G108,0)</f>
        <v>0</v>
      </c>
      <c r="AV108" s="147">
        <f>IF(AT108=2,G108,0)</f>
        <v>1815.0000000000002</v>
      </c>
      <c r="AW108" s="147">
        <f>IF(AT108=3,G108,0)</f>
        <v>0</v>
      </c>
      <c r="AX108" s="147">
        <f>IF(AT108=4,G108,0)</f>
        <v>0</v>
      </c>
      <c r="AY108" s="147">
        <f>IF(AT108=5,G108,0)</f>
        <v>0</v>
      </c>
      <c r="CT108" s="147">
        <v>1.1199999999999999E-3</v>
      </c>
    </row>
    <row r="109" spans="1:98" x14ac:dyDescent="0.2">
      <c r="A109" s="170">
        <v>98</v>
      </c>
      <c r="B109" s="171" t="s">
        <v>241</v>
      </c>
      <c r="C109" s="172" t="s">
        <v>307</v>
      </c>
      <c r="D109" s="173" t="s">
        <v>102</v>
      </c>
      <c r="E109" s="174">
        <v>12</v>
      </c>
      <c r="F109" s="174">
        <v>2024.0000000000002</v>
      </c>
      <c r="G109" s="175">
        <f t="shared" si="2"/>
        <v>24288.000000000004</v>
      </c>
      <c r="I109" s="169">
        <v>2</v>
      </c>
      <c r="U109" s="147">
        <v>1</v>
      </c>
      <c r="V109" s="147">
        <v>7</v>
      </c>
      <c r="W109" s="147">
        <v>7</v>
      </c>
      <c r="AT109" s="147">
        <v>2</v>
      </c>
      <c r="AU109" s="147">
        <f>IF(AT109=1,G109,0)</f>
        <v>0</v>
      </c>
      <c r="AV109" s="147">
        <f>IF(AT109=2,G109,0)</f>
        <v>24288.000000000004</v>
      </c>
      <c r="AW109" s="147">
        <f>IF(AT109=3,G109,0)</f>
        <v>0</v>
      </c>
      <c r="AX109" s="147">
        <f>IF(AT109=4,G109,0)</f>
        <v>0</v>
      </c>
      <c r="AY109" s="147">
        <f>IF(AT109=5,G109,0)</f>
        <v>0</v>
      </c>
      <c r="CT109" s="147">
        <v>1.1199999999999999E-3</v>
      </c>
    </row>
    <row r="110" spans="1:98" x14ac:dyDescent="0.2">
      <c r="A110" s="170">
        <v>99</v>
      </c>
      <c r="B110" s="171" t="s">
        <v>242</v>
      </c>
      <c r="C110" s="172" t="s">
        <v>243</v>
      </c>
      <c r="D110" s="173" t="s">
        <v>102</v>
      </c>
      <c r="E110" s="174">
        <v>13</v>
      </c>
      <c r="F110" s="174">
        <v>220.00000000000003</v>
      </c>
      <c r="G110" s="175">
        <f t="shared" si="2"/>
        <v>2860.0000000000005</v>
      </c>
      <c r="I110" s="169">
        <v>2</v>
      </c>
      <c r="U110" s="147">
        <v>1</v>
      </c>
      <c r="V110" s="147">
        <v>7</v>
      </c>
      <c r="W110" s="147">
        <v>7</v>
      </c>
      <c r="AT110" s="147">
        <v>2</v>
      </c>
      <c r="AU110" s="147">
        <f>IF(AT110=1,G110,0)</f>
        <v>0</v>
      </c>
      <c r="AV110" s="147">
        <f>IF(AT110=2,G110,0)</f>
        <v>2860.0000000000005</v>
      </c>
      <c r="AW110" s="147">
        <f>IF(AT110=3,G110,0)</f>
        <v>0</v>
      </c>
      <c r="AX110" s="147">
        <f>IF(AT110=4,G110,0)</f>
        <v>0</v>
      </c>
      <c r="AY110" s="147">
        <f>IF(AT110=5,G110,0)</f>
        <v>0</v>
      </c>
      <c r="CT110" s="147">
        <v>4.0000000000000003E-5</v>
      </c>
    </row>
    <row r="111" spans="1:98" x14ac:dyDescent="0.2">
      <c r="A111" s="170">
        <v>100</v>
      </c>
      <c r="B111" s="171" t="s">
        <v>244</v>
      </c>
      <c r="C111" s="172" t="s">
        <v>308</v>
      </c>
      <c r="D111" s="173" t="s">
        <v>102</v>
      </c>
      <c r="E111" s="174">
        <v>7</v>
      </c>
      <c r="F111" s="174">
        <v>3520.0000000000005</v>
      </c>
      <c r="G111" s="175">
        <f t="shared" si="2"/>
        <v>24640.000000000004</v>
      </c>
      <c r="I111" s="169">
        <v>2</v>
      </c>
      <c r="U111" s="147">
        <v>1</v>
      </c>
      <c r="V111" s="147">
        <v>7</v>
      </c>
      <c r="W111" s="147">
        <v>7</v>
      </c>
      <c r="AT111" s="147">
        <v>2</v>
      </c>
      <c r="AU111" s="147">
        <f>IF(AT111=1,G111,0)</f>
        <v>0</v>
      </c>
      <c r="AV111" s="147">
        <f>IF(AT111=2,G111,0)</f>
        <v>24640.000000000004</v>
      </c>
      <c r="AW111" s="147">
        <f>IF(AT111=3,G111,0)</f>
        <v>0</v>
      </c>
      <c r="AX111" s="147">
        <f>IF(AT111=4,G111,0)</f>
        <v>0</v>
      </c>
      <c r="AY111" s="147">
        <f>IF(AT111=5,G111,0)</f>
        <v>0</v>
      </c>
      <c r="CT111" s="147">
        <v>1.9300000000000001E-3</v>
      </c>
    </row>
    <row r="112" spans="1:98" x14ac:dyDescent="0.2">
      <c r="A112" s="170">
        <v>101</v>
      </c>
      <c r="B112" s="171" t="s">
        <v>245</v>
      </c>
      <c r="C112" s="172" t="s">
        <v>246</v>
      </c>
      <c r="D112" s="173" t="s">
        <v>102</v>
      </c>
      <c r="E112" s="174">
        <v>7</v>
      </c>
      <c r="F112" s="174">
        <v>385.00000000000006</v>
      </c>
      <c r="G112" s="175">
        <f t="shared" si="2"/>
        <v>2695.0000000000005</v>
      </c>
      <c r="I112" s="169">
        <v>2</v>
      </c>
      <c r="U112" s="147">
        <v>1</v>
      </c>
      <c r="V112" s="147">
        <v>7</v>
      </c>
      <c r="W112" s="147">
        <v>7</v>
      </c>
      <c r="AT112" s="147">
        <v>2</v>
      </c>
      <c r="AU112" s="147">
        <f>IF(AT112=1,G112,0)</f>
        <v>0</v>
      </c>
      <c r="AV112" s="147">
        <f>IF(AT112=2,G112,0)</f>
        <v>2695.0000000000005</v>
      </c>
      <c r="AW112" s="147">
        <f>IF(AT112=3,G112,0)</f>
        <v>0</v>
      </c>
      <c r="AX112" s="147">
        <f>IF(AT112=4,G112,0)</f>
        <v>0</v>
      </c>
      <c r="AY112" s="147">
        <f>IF(AT112=5,G112,0)</f>
        <v>0</v>
      </c>
      <c r="CT112" s="147">
        <v>1.2999999999999999E-4</v>
      </c>
    </row>
    <row r="113" spans="1:98" x14ac:dyDescent="0.2">
      <c r="A113" s="170">
        <v>102</v>
      </c>
      <c r="B113" s="171" t="s">
        <v>247</v>
      </c>
      <c r="C113" s="172" t="s">
        <v>309</v>
      </c>
      <c r="D113" s="173" t="s">
        <v>102</v>
      </c>
      <c r="E113" s="174">
        <v>34</v>
      </c>
      <c r="F113" s="174">
        <v>121.00000000000001</v>
      </c>
      <c r="G113" s="175">
        <f t="shared" si="2"/>
        <v>4114.0000000000009</v>
      </c>
      <c r="I113" s="169">
        <v>2</v>
      </c>
      <c r="U113" s="147">
        <v>1</v>
      </c>
      <c r="V113" s="147">
        <v>7</v>
      </c>
      <c r="W113" s="147">
        <v>7</v>
      </c>
      <c r="AT113" s="147">
        <v>2</v>
      </c>
      <c r="AU113" s="147">
        <f>IF(AT113=1,G113,0)</f>
        <v>0</v>
      </c>
      <c r="AV113" s="147">
        <f>IF(AT113=2,G113,0)</f>
        <v>4114.0000000000009</v>
      </c>
      <c r="AW113" s="147">
        <f>IF(AT113=3,G113,0)</f>
        <v>0</v>
      </c>
      <c r="AX113" s="147">
        <f>IF(AT113=4,G113,0)</f>
        <v>0</v>
      </c>
      <c r="AY113" s="147">
        <f>IF(AT113=5,G113,0)</f>
        <v>0</v>
      </c>
      <c r="CT113" s="147">
        <v>2.9E-4</v>
      </c>
    </row>
    <row r="114" spans="1:98" x14ac:dyDescent="0.2">
      <c r="A114" s="170">
        <v>103</v>
      </c>
      <c r="B114" s="171" t="s">
        <v>248</v>
      </c>
      <c r="C114" s="172" t="s">
        <v>249</v>
      </c>
      <c r="D114" s="173" t="s">
        <v>102</v>
      </c>
      <c r="E114" s="174">
        <v>34</v>
      </c>
      <c r="F114" s="174">
        <v>82.5</v>
      </c>
      <c r="G114" s="175">
        <f t="shared" si="2"/>
        <v>2805</v>
      </c>
      <c r="I114" s="169">
        <v>2</v>
      </c>
      <c r="U114" s="147">
        <v>1</v>
      </c>
      <c r="V114" s="147">
        <v>7</v>
      </c>
      <c r="W114" s="147">
        <v>7</v>
      </c>
      <c r="AT114" s="147">
        <v>2</v>
      </c>
      <c r="AU114" s="147">
        <f>IF(AT114=1,G114,0)</f>
        <v>0</v>
      </c>
      <c r="AV114" s="147">
        <f>IF(AT114=2,G114,0)</f>
        <v>2805</v>
      </c>
      <c r="AW114" s="147">
        <f>IF(AT114=3,G114,0)</f>
        <v>0</v>
      </c>
      <c r="AX114" s="147">
        <f>IF(AT114=4,G114,0)</f>
        <v>0</v>
      </c>
      <c r="AY114" s="147">
        <f>IF(AT114=5,G114,0)</f>
        <v>0</v>
      </c>
      <c r="CT114" s="147">
        <v>8.0000000000000007E-5</v>
      </c>
    </row>
    <row r="115" spans="1:98" x14ac:dyDescent="0.2">
      <c r="A115" s="170">
        <v>104</v>
      </c>
      <c r="B115" s="171" t="s">
        <v>272</v>
      </c>
      <c r="C115" s="172" t="s">
        <v>310</v>
      </c>
      <c r="D115" s="173" t="s">
        <v>102</v>
      </c>
      <c r="E115" s="174">
        <v>16</v>
      </c>
      <c r="F115" s="174">
        <v>2156</v>
      </c>
      <c r="G115" s="175">
        <f t="shared" si="2"/>
        <v>34496</v>
      </c>
      <c r="I115" s="169">
        <v>2</v>
      </c>
      <c r="U115" s="147">
        <v>12</v>
      </c>
      <c r="V115" s="147">
        <v>0</v>
      </c>
      <c r="W115" s="147">
        <v>119</v>
      </c>
      <c r="AT115" s="147">
        <v>2</v>
      </c>
      <c r="AU115" s="147">
        <f>IF(AT115=1,G115,0)</f>
        <v>0</v>
      </c>
      <c r="AV115" s="147">
        <f>IF(AT115=2,G115,0)</f>
        <v>34496</v>
      </c>
      <c r="AW115" s="147">
        <f>IF(AT115=3,G115,0)</f>
        <v>0</v>
      </c>
      <c r="AX115" s="147">
        <f>IF(AT115=4,G115,0)</f>
        <v>0</v>
      </c>
      <c r="AY115" s="147">
        <f>IF(AT115=5,G115,0)</f>
        <v>0</v>
      </c>
      <c r="CT115" s="147">
        <v>0</v>
      </c>
    </row>
    <row r="116" spans="1:98" x14ac:dyDescent="0.2">
      <c r="A116" s="170">
        <v>105</v>
      </c>
      <c r="B116" s="171" t="s">
        <v>273</v>
      </c>
      <c r="C116" s="172" t="s">
        <v>311</v>
      </c>
      <c r="D116" s="173" t="s">
        <v>102</v>
      </c>
      <c r="E116" s="174">
        <v>2</v>
      </c>
      <c r="F116" s="174">
        <v>1155</v>
      </c>
      <c r="G116" s="175">
        <f t="shared" si="2"/>
        <v>2310</v>
      </c>
      <c r="I116" s="169">
        <v>2</v>
      </c>
      <c r="U116" s="147">
        <v>12</v>
      </c>
      <c r="V116" s="147">
        <v>0</v>
      </c>
      <c r="W116" s="147">
        <v>120</v>
      </c>
      <c r="AT116" s="147">
        <v>2</v>
      </c>
      <c r="AU116" s="147">
        <f>IF(AT116=1,G116,0)</f>
        <v>0</v>
      </c>
      <c r="AV116" s="147">
        <f>IF(AT116=2,G116,0)</f>
        <v>2310</v>
      </c>
      <c r="AW116" s="147">
        <f>IF(AT116=3,G116,0)</f>
        <v>0</v>
      </c>
      <c r="AX116" s="147">
        <f>IF(AT116=4,G116,0)</f>
        <v>0</v>
      </c>
      <c r="AY116" s="147">
        <f>IF(AT116=5,G116,0)</f>
        <v>0</v>
      </c>
      <c r="CT116" s="147">
        <v>0</v>
      </c>
    </row>
    <row r="117" spans="1:98" x14ac:dyDescent="0.2">
      <c r="A117" s="170">
        <v>106</v>
      </c>
      <c r="B117" s="171" t="s">
        <v>274</v>
      </c>
      <c r="C117" s="172" t="s">
        <v>312</v>
      </c>
      <c r="D117" s="173" t="s">
        <v>102</v>
      </c>
      <c r="E117" s="174">
        <v>11</v>
      </c>
      <c r="F117" s="174">
        <v>715.00000000000011</v>
      </c>
      <c r="G117" s="175">
        <f t="shared" si="2"/>
        <v>7865.0000000000009</v>
      </c>
      <c r="I117" s="169">
        <v>2</v>
      </c>
      <c r="U117" s="147">
        <v>12</v>
      </c>
      <c r="V117" s="147">
        <v>0</v>
      </c>
      <c r="W117" s="147">
        <v>121</v>
      </c>
      <c r="AT117" s="147">
        <v>2</v>
      </c>
      <c r="AU117" s="147">
        <f>IF(AT117=1,G117,0)</f>
        <v>0</v>
      </c>
      <c r="AV117" s="147">
        <f>IF(AT117=2,G117,0)</f>
        <v>7865.0000000000009</v>
      </c>
      <c r="AW117" s="147">
        <f>IF(AT117=3,G117,0)</f>
        <v>0</v>
      </c>
      <c r="AX117" s="147">
        <f>IF(AT117=4,G117,0)</f>
        <v>0</v>
      </c>
      <c r="AY117" s="147">
        <f>IF(AT117=5,G117,0)</f>
        <v>0</v>
      </c>
      <c r="CT117" s="147">
        <v>0</v>
      </c>
    </row>
    <row r="118" spans="1:98" x14ac:dyDescent="0.2">
      <c r="A118" s="170">
        <v>107</v>
      </c>
      <c r="B118" s="171" t="s">
        <v>275</v>
      </c>
      <c r="C118" s="172" t="s">
        <v>313</v>
      </c>
      <c r="D118" s="173" t="s">
        <v>102</v>
      </c>
      <c r="E118" s="174">
        <v>7</v>
      </c>
      <c r="F118" s="174">
        <v>1562.0000000000002</v>
      </c>
      <c r="G118" s="175">
        <f t="shared" si="2"/>
        <v>10934.000000000002</v>
      </c>
      <c r="I118" s="169">
        <v>2</v>
      </c>
      <c r="U118" s="147">
        <v>12</v>
      </c>
      <c r="V118" s="147">
        <v>0</v>
      </c>
      <c r="W118" s="147">
        <v>122</v>
      </c>
      <c r="AT118" s="147">
        <v>2</v>
      </c>
      <c r="AU118" s="147">
        <f>IF(AT118=1,G118,0)</f>
        <v>0</v>
      </c>
      <c r="AV118" s="147">
        <f>IF(AT118=2,G118,0)</f>
        <v>10934.000000000002</v>
      </c>
      <c r="AW118" s="147">
        <f>IF(AT118=3,G118,0)</f>
        <v>0</v>
      </c>
      <c r="AX118" s="147">
        <f>IF(AT118=4,G118,0)</f>
        <v>0</v>
      </c>
      <c r="AY118" s="147">
        <f>IF(AT118=5,G118,0)</f>
        <v>0</v>
      </c>
      <c r="CT118" s="147">
        <v>0</v>
      </c>
    </row>
    <row r="119" spans="1:98" x14ac:dyDescent="0.2">
      <c r="A119" s="170">
        <v>108</v>
      </c>
      <c r="B119" s="171" t="s">
        <v>276</v>
      </c>
      <c r="C119" s="172" t="s">
        <v>314</v>
      </c>
      <c r="D119" s="173" t="s">
        <v>102</v>
      </c>
      <c r="E119" s="174">
        <v>7</v>
      </c>
      <c r="F119" s="174">
        <v>1012.0000000000001</v>
      </c>
      <c r="G119" s="175">
        <f t="shared" si="2"/>
        <v>7084.0000000000009</v>
      </c>
      <c r="I119" s="169">
        <v>2</v>
      </c>
      <c r="U119" s="147">
        <v>12</v>
      </c>
      <c r="V119" s="147">
        <v>0</v>
      </c>
      <c r="W119" s="147">
        <v>123</v>
      </c>
      <c r="AT119" s="147">
        <v>2</v>
      </c>
      <c r="AU119" s="147">
        <f>IF(AT119=1,G119,0)</f>
        <v>0</v>
      </c>
      <c r="AV119" s="147">
        <f>IF(AT119=2,G119,0)</f>
        <v>7084.0000000000009</v>
      </c>
      <c r="AW119" s="147">
        <f>IF(AT119=3,G119,0)</f>
        <v>0</v>
      </c>
      <c r="AX119" s="147">
        <f>IF(AT119=4,G119,0)</f>
        <v>0</v>
      </c>
      <c r="AY119" s="147">
        <f>IF(AT119=5,G119,0)</f>
        <v>0</v>
      </c>
      <c r="CT119" s="147">
        <v>0</v>
      </c>
    </row>
    <row r="120" spans="1:98" x14ac:dyDescent="0.2">
      <c r="A120" s="170">
        <v>109</v>
      </c>
      <c r="B120" s="171" t="s">
        <v>277</v>
      </c>
      <c r="C120" s="172" t="s">
        <v>315</v>
      </c>
      <c r="D120" s="173" t="s">
        <v>102</v>
      </c>
      <c r="E120" s="174">
        <v>7</v>
      </c>
      <c r="F120" s="174">
        <v>2684</v>
      </c>
      <c r="G120" s="175">
        <f t="shared" si="2"/>
        <v>18788</v>
      </c>
      <c r="I120" s="169">
        <v>2</v>
      </c>
      <c r="U120" s="147">
        <v>12</v>
      </c>
      <c r="V120" s="147">
        <v>0</v>
      </c>
      <c r="W120" s="147">
        <v>124</v>
      </c>
      <c r="AT120" s="147">
        <v>2</v>
      </c>
      <c r="AU120" s="147">
        <f>IF(AT120=1,G120,0)</f>
        <v>0</v>
      </c>
      <c r="AV120" s="147">
        <f>IF(AT120=2,G120,0)</f>
        <v>18788</v>
      </c>
      <c r="AW120" s="147">
        <f>IF(AT120=3,G120,0)</f>
        <v>0</v>
      </c>
      <c r="AX120" s="147">
        <f>IF(AT120=4,G120,0)</f>
        <v>0</v>
      </c>
      <c r="AY120" s="147">
        <f>IF(AT120=5,G120,0)</f>
        <v>0</v>
      </c>
      <c r="CT120" s="147">
        <v>0</v>
      </c>
    </row>
    <row r="121" spans="1:98" x14ac:dyDescent="0.2">
      <c r="A121" s="170">
        <v>110</v>
      </c>
      <c r="B121" s="171" t="s">
        <v>278</v>
      </c>
      <c r="C121" s="172" t="s">
        <v>250</v>
      </c>
      <c r="D121" s="173" t="s">
        <v>102</v>
      </c>
      <c r="E121" s="174">
        <v>50</v>
      </c>
      <c r="F121" s="174">
        <v>198.00000000000003</v>
      </c>
      <c r="G121" s="175">
        <f t="shared" si="2"/>
        <v>9900.0000000000018</v>
      </c>
      <c r="I121" s="169">
        <v>2</v>
      </c>
      <c r="U121" s="147">
        <v>12</v>
      </c>
      <c r="V121" s="147">
        <v>0</v>
      </c>
      <c r="W121" s="147">
        <v>125</v>
      </c>
      <c r="AT121" s="147">
        <v>2</v>
      </c>
      <c r="AU121" s="147">
        <f>IF(AT121=1,G121,0)</f>
        <v>0</v>
      </c>
      <c r="AV121" s="147">
        <f>IF(AT121=2,G121,0)</f>
        <v>9900.0000000000018</v>
      </c>
      <c r="AW121" s="147">
        <f>IF(AT121=3,G121,0)</f>
        <v>0</v>
      </c>
      <c r="AX121" s="147">
        <f>IF(AT121=4,G121,0)</f>
        <v>0</v>
      </c>
      <c r="AY121" s="147">
        <f>IF(AT121=5,G121,0)</f>
        <v>0</v>
      </c>
      <c r="CT121" s="147">
        <v>0</v>
      </c>
    </row>
    <row r="122" spans="1:98" x14ac:dyDescent="0.2">
      <c r="A122" s="176"/>
      <c r="B122" s="177" t="s">
        <v>76</v>
      </c>
      <c r="C122" s="178" t="str">
        <f>CONCATENATE(B76," ",C76)</f>
        <v>725 Zařizovací předměty</v>
      </c>
      <c r="D122" s="176"/>
      <c r="E122" s="179"/>
      <c r="F122" s="179"/>
      <c r="G122" s="180">
        <f>SUM(G76:G121)</f>
        <v>627204.60000000009</v>
      </c>
      <c r="I122" s="169">
        <v>4</v>
      </c>
      <c r="AU122" s="181">
        <f>SUM(AU76:AU121)</f>
        <v>0</v>
      </c>
      <c r="AV122" s="181">
        <f>SUM(AV76:AV121)</f>
        <v>627204.60000000009</v>
      </c>
      <c r="AW122" s="181">
        <f>SUM(AW76:AW121)</f>
        <v>0</v>
      </c>
      <c r="AX122" s="181">
        <f>SUM(AX76:AX121)</f>
        <v>0</v>
      </c>
      <c r="AY122" s="181">
        <f>SUM(AY76:AY121)</f>
        <v>0</v>
      </c>
    </row>
    <row r="123" spans="1:98" x14ac:dyDescent="0.2">
      <c r="E123" s="147"/>
    </row>
    <row r="124" spans="1:98" x14ac:dyDescent="0.2">
      <c r="E124" s="147"/>
    </row>
    <row r="125" spans="1:98" x14ac:dyDescent="0.2">
      <c r="E125" s="147"/>
    </row>
    <row r="126" spans="1:98" x14ac:dyDescent="0.2">
      <c r="E126" s="147"/>
    </row>
    <row r="127" spans="1:98" x14ac:dyDescent="0.2">
      <c r="E127" s="147"/>
    </row>
    <row r="128" spans="1:98" x14ac:dyDescent="0.2">
      <c r="E128" s="147"/>
    </row>
    <row r="129" spans="5:5" x14ac:dyDescent="0.2">
      <c r="E129" s="147"/>
    </row>
    <row r="130" spans="5:5" x14ac:dyDescent="0.2">
      <c r="E130" s="147"/>
    </row>
    <row r="131" spans="5:5" x14ac:dyDescent="0.2">
      <c r="E131" s="147"/>
    </row>
    <row r="132" spans="5:5" x14ac:dyDescent="0.2">
      <c r="E132" s="147"/>
    </row>
    <row r="133" spans="5:5" x14ac:dyDescent="0.2">
      <c r="E133" s="147"/>
    </row>
    <row r="134" spans="5:5" x14ac:dyDescent="0.2">
      <c r="E134" s="147"/>
    </row>
    <row r="135" spans="5:5" x14ac:dyDescent="0.2">
      <c r="E135" s="147"/>
    </row>
    <row r="136" spans="5:5" x14ac:dyDescent="0.2">
      <c r="E136" s="147"/>
    </row>
    <row r="137" spans="5:5" x14ac:dyDescent="0.2">
      <c r="E137" s="147"/>
    </row>
    <row r="138" spans="5:5" x14ac:dyDescent="0.2">
      <c r="E138" s="147"/>
    </row>
    <row r="139" spans="5:5" x14ac:dyDescent="0.2">
      <c r="E139" s="147"/>
    </row>
    <row r="140" spans="5:5" x14ac:dyDescent="0.2">
      <c r="E140" s="147"/>
    </row>
    <row r="141" spans="5:5" x14ac:dyDescent="0.2">
      <c r="E141" s="147"/>
    </row>
    <row r="142" spans="5:5" x14ac:dyDescent="0.2">
      <c r="E142" s="147"/>
    </row>
    <row r="143" spans="5:5" x14ac:dyDescent="0.2">
      <c r="E143" s="147"/>
    </row>
    <row r="144" spans="5:5" x14ac:dyDescent="0.2">
      <c r="E144" s="147"/>
    </row>
    <row r="145" spans="1:7" x14ac:dyDescent="0.2">
      <c r="E145" s="147"/>
    </row>
    <row r="146" spans="1:7" x14ac:dyDescent="0.2">
      <c r="A146" s="182"/>
      <c r="B146" s="182"/>
      <c r="C146" s="182"/>
      <c r="D146" s="182"/>
      <c r="E146" s="182"/>
      <c r="F146" s="182"/>
      <c r="G146" s="182"/>
    </row>
    <row r="147" spans="1:7" x14ac:dyDescent="0.2">
      <c r="A147" s="182"/>
      <c r="B147" s="182"/>
      <c r="C147" s="182"/>
      <c r="D147" s="182"/>
      <c r="E147" s="182"/>
      <c r="F147" s="182"/>
      <c r="G147" s="182"/>
    </row>
    <row r="148" spans="1:7" x14ac:dyDescent="0.2">
      <c r="A148" s="182"/>
      <c r="B148" s="182"/>
      <c r="C148" s="182"/>
      <c r="D148" s="182"/>
      <c r="E148" s="182"/>
      <c r="F148" s="182"/>
      <c r="G148" s="182"/>
    </row>
    <row r="149" spans="1:7" x14ac:dyDescent="0.2">
      <c r="A149" s="182"/>
      <c r="B149" s="182"/>
      <c r="C149" s="182"/>
      <c r="D149" s="182"/>
      <c r="E149" s="182"/>
      <c r="F149" s="182"/>
      <c r="G149" s="182"/>
    </row>
    <row r="150" spans="1:7" x14ac:dyDescent="0.2">
      <c r="E150" s="147"/>
    </row>
    <row r="151" spans="1:7" x14ac:dyDescent="0.2">
      <c r="E151" s="147"/>
    </row>
    <row r="152" spans="1:7" x14ac:dyDescent="0.2">
      <c r="E152" s="147"/>
    </row>
    <row r="153" spans="1:7" x14ac:dyDescent="0.2">
      <c r="E153" s="147"/>
    </row>
    <row r="154" spans="1:7" x14ac:dyDescent="0.2">
      <c r="E154" s="147"/>
    </row>
    <row r="155" spans="1:7" x14ac:dyDescent="0.2">
      <c r="E155" s="147"/>
    </row>
    <row r="156" spans="1:7" x14ac:dyDescent="0.2">
      <c r="E156" s="147"/>
    </row>
    <row r="157" spans="1:7" x14ac:dyDescent="0.2">
      <c r="E157" s="147"/>
    </row>
    <row r="158" spans="1:7" x14ac:dyDescent="0.2">
      <c r="E158" s="147"/>
    </row>
    <row r="159" spans="1:7" x14ac:dyDescent="0.2">
      <c r="E159" s="147"/>
    </row>
    <row r="160" spans="1:7" x14ac:dyDescent="0.2">
      <c r="E160" s="147"/>
    </row>
    <row r="161" spans="5:5" x14ac:dyDescent="0.2">
      <c r="E161" s="147"/>
    </row>
    <row r="162" spans="5:5" x14ac:dyDescent="0.2">
      <c r="E162" s="147"/>
    </row>
    <row r="163" spans="5:5" x14ac:dyDescent="0.2">
      <c r="E163" s="147"/>
    </row>
    <row r="164" spans="5:5" x14ac:dyDescent="0.2">
      <c r="E164" s="147"/>
    </row>
    <row r="165" spans="5:5" x14ac:dyDescent="0.2">
      <c r="E165" s="147"/>
    </row>
    <row r="166" spans="5:5" x14ac:dyDescent="0.2">
      <c r="E166" s="147"/>
    </row>
    <row r="167" spans="5:5" x14ac:dyDescent="0.2">
      <c r="E167" s="147"/>
    </row>
    <row r="168" spans="5:5" x14ac:dyDescent="0.2">
      <c r="E168" s="147"/>
    </row>
    <row r="169" spans="5:5" x14ac:dyDescent="0.2">
      <c r="E169" s="147"/>
    </row>
    <row r="170" spans="5:5" x14ac:dyDescent="0.2">
      <c r="E170" s="147"/>
    </row>
    <row r="171" spans="5:5" x14ac:dyDescent="0.2">
      <c r="E171" s="147"/>
    </row>
    <row r="172" spans="5:5" x14ac:dyDescent="0.2">
      <c r="E172" s="147"/>
    </row>
    <row r="173" spans="5:5" x14ac:dyDescent="0.2">
      <c r="E173" s="147"/>
    </row>
    <row r="174" spans="5:5" x14ac:dyDescent="0.2">
      <c r="E174" s="147"/>
    </row>
    <row r="175" spans="5:5" x14ac:dyDescent="0.2">
      <c r="E175" s="147"/>
    </row>
    <row r="176" spans="5:5" x14ac:dyDescent="0.2">
      <c r="E176" s="147"/>
    </row>
    <row r="177" spans="1:7" x14ac:dyDescent="0.2">
      <c r="E177" s="147"/>
    </row>
    <row r="178" spans="1:7" x14ac:dyDescent="0.2">
      <c r="E178" s="147"/>
    </row>
    <row r="179" spans="1:7" x14ac:dyDescent="0.2">
      <c r="E179" s="147"/>
    </row>
    <row r="180" spans="1:7" x14ac:dyDescent="0.2">
      <c r="E180" s="147"/>
    </row>
    <row r="181" spans="1:7" x14ac:dyDescent="0.2">
      <c r="A181" s="183"/>
      <c r="B181" s="183"/>
    </row>
    <row r="182" spans="1:7" x14ac:dyDescent="0.2">
      <c r="A182" s="182"/>
      <c r="B182" s="182"/>
      <c r="C182" s="184"/>
      <c r="D182" s="184"/>
      <c r="E182" s="185"/>
      <c r="F182" s="184"/>
      <c r="G182" s="186"/>
    </row>
    <row r="183" spans="1:7" x14ac:dyDescent="0.2">
      <c r="A183" s="187"/>
      <c r="B183" s="187"/>
      <c r="C183" s="182"/>
      <c r="D183" s="182"/>
      <c r="E183" s="188"/>
      <c r="F183" s="182"/>
      <c r="G183" s="182"/>
    </row>
    <row r="184" spans="1:7" x14ac:dyDescent="0.2">
      <c r="A184" s="182"/>
      <c r="B184" s="182"/>
      <c r="C184" s="182"/>
      <c r="D184" s="182"/>
      <c r="E184" s="188"/>
      <c r="F184" s="182"/>
      <c r="G184" s="182"/>
    </row>
    <row r="185" spans="1:7" x14ac:dyDescent="0.2">
      <c r="A185" s="182"/>
      <c r="B185" s="182"/>
      <c r="C185" s="182"/>
      <c r="D185" s="182"/>
      <c r="E185" s="188"/>
      <c r="F185" s="182"/>
      <c r="G185" s="182"/>
    </row>
    <row r="186" spans="1:7" x14ac:dyDescent="0.2">
      <c r="A186" s="182"/>
      <c r="B186" s="182"/>
      <c r="C186" s="182"/>
      <c r="D186" s="182"/>
      <c r="E186" s="188"/>
      <c r="F186" s="182"/>
      <c r="G186" s="182"/>
    </row>
    <row r="187" spans="1:7" x14ac:dyDescent="0.2">
      <c r="A187" s="182"/>
      <c r="B187" s="182"/>
      <c r="C187" s="182"/>
      <c r="D187" s="182"/>
      <c r="E187" s="188"/>
      <c r="F187" s="182"/>
      <c r="G187" s="182"/>
    </row>
    <row r="188" spans="1:7" x14ac:dyDescent="0.2">
      <c r="A188" s="182"/>
      <c r="B188" s="182"/>
      <c r="C188" s="182"/>
      <c r="D188" s="182"/>
      <c r="E188" s="188"/>
      <c r="F188" s="182"/>
      <c r="G188" s="182"/>
    </row>
    <row r="189" spans="1:7" x14ac:dyDescent="0.2">
      <c r="A189" s="182"/>
      <c r="B189" s="182"/>
      <c r="C189" s="182"/>
      <c r="D189" s="182"/>
      <c r="E189" s="188"/>
      <c r="F189" s="182"/>
      <c r="G189" s="182"/>
    </row>
    <row r="190" spans="1:7" x14ac:dyDescent="0.2">
      <c r="A190" s="182"/>
      <c r="B190" s="182"/>
      <c r="C190" s="182"/>
      <c r="D190" s="182"/>
      <c r="E190" s="188"/>
      <c r="F190" s="182"/>
      <c r="G190" s="182"/>
    </row>
    <row r="191" spans="1:7" x14ac:dyDescent="0.2">
      <c r="A191" s="182"/>
      <c r="B191" s="182"/>
      <c r="C191" s="182"/>
      <c r="D191" s="182"/>
      <c r="E191" s="188"/>
      <c r="F191" s="182"/>
      <c r="G191" s="182"/>
    </row>
    <row r="192" spans="1:7" x14ac:dyDescent="0.2">
      <c r="A192" s="182"/>
      <c r="B192" s="182"/>
      <c r="C192" s="182"/>
      <c r="D192" s="182"/>
      <c r="E192" s="188"/>
      <c r="F192" s="182"/>
      <c r="G192" s="182"/>
    </row>
    <row r="193" spans="1:7" x14ac:dyDescent="0.2">
      <c r="A193" s="182"/>
      <c r="B193" s="182"/>
      <c r="C193" s="182"/>
      <c r="D193" s="182"/>
      <c r="E193" s="188"/>
      <c r="F193" s="182"/>
      <c r="G193" s="182"/>
    </row>
    <row r="194" spans="1:7" x14ac:dyDescent="0.2">
      <c r="A194" s="182"/>
      <c r="B194" s="182"/>
      <c r="C194" s="182"/>
      <c r="D194" s="182"/>
      <c r="E194" s="188"/>
      <c r="F194" s="182"/>
      <c r="G194" s="182"/>
    </row>
    <row r="195" spans="1:7" x14ac:dyDescent="0.2">
      <c r="A195" s="182"/>
      <c r="B195" s="182"/>
      <c r="C195" s="182"/>
      <c r="D195" s="182"/>
      <c r="E195" s="188"/>
      <c r="F195" s="182"/>
      <c r="G195" s="18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Ševčíková Jarmila</cp:lastModifiedBy>
  <dcterms:created xsi:type="dcterms:W3CDTF">2017-02-27T10:22:05Z</dcterms:created>
  <dcterms:modified xsi:type="dcterms:W3CDTF">2018-08-24T11:50:11Z</dcterms:modified>
</cp:coreProperties>
</file>